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0035"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<sst xmlns="http://schemas.openxmlformats.org/spreadsheetml/2006/main" count="494" uniqueCount="436">
  <si>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</si>
  <si>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</si>
  <si>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</si>
  <si>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</si>
  <si>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</si>
  <si>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</si>
  <si>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</si>
  <si>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</si>
  <si>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</si>
  <si>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</si>
  <si>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</si>
  <si>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</si>
  <si>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</si>
  <si>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</si>
  <si>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</si>
  <si>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</si>
  <si>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</si>
  <si>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</si>
  <si>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</si>
  <si>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</si>
  <si>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</si>
  <si>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</si>
  <si>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</si>
  <si>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</si>
  <si>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</si>
  <si>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</si>
  <si>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</si>
  <si>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</si>
  <si>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</si>
  <si>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</si>
  <si>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</si>
  <si>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</si>
  <si>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</si>
  <si>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</si>
  <si>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</si>
  <si>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</si>
  <si>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</si>
  <si>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</si>
  <si>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</si>
  <si>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</si>
  <si>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</si>
  <si>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</si>
  <si>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</si>
  <si>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</si>
  <si>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</si>
  <si>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</si>
  <si>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</si>
  <si>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</si>
  <si>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</si>
  <si>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</si>
  <si>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</si>
  <si>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</si>
  <si>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</si>
  <si>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</si>
  <si>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</si>
  <si>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</si>
  <si>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</si>
  <si>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</si>
  <si>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</si>
  <si>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</si>
  <si>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</si>
  <si>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</si>
  <si>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</si>
  <si>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</si>
  <si>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</si>
  <si>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</si>
  <si>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</si>
  <si>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</si>
  <si>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</si>
  <si>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</si>
  <si>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</si>
  <si>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</si>
  <si>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</si>
  <si>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</si>
  <si>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</si>
  <si>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</si>
  <si>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</si>
  <si>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</si>
  <si>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</si>
  <si>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</si>
  <si>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</si>
  <si>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</si>
  <si>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</si>
  <si>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</si>
  <si>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</si>
  <si>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</si>
  <si>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</si>
  <si>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</si>
  <si>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</si>
  <si>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</si>
  <si>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</si>
  <si>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</si>
  <si>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</si>
  <si>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</si>
  <si>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</si>
  <si>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</si>
  <si>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</si>
  <si>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</si>
  <si>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</si>
  <si>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</si>
  <si>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</si>
  <si>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</si>
  <si>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</si>
  <si>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</si>
  <si>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</si>
  <si>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</si>
  <si>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</si>
  <si>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</si>
  <si>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</si>
  <si>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</si>
  <si>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</si>
  <si>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</si>
  <si>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</si>
  <si>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</si>
  <si>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</si>
  <si>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</si>
  <si>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</si>
  <si>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</si>
  <si>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</si>
  <si>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</si>
  <si>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</si>
  <si>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</si>
  <si>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</si>
  <si>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</si>
  <si>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</si>
  <si>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</si>
  <si>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</si>
  <si>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</si>
  <si>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</si>
  <si>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</si>
  <si>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</si>
  <si>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</si>
  <si>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</si>
  <si>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</si>
  <si>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</si>
  <si>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</si>
  <si>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</si>
  <si>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</si>
  <si>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</si>
  <si>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</si>
  <si>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</si>
  <si>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</si>
  <si>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</si>
  <si>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</si>
  <si>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</si>
  <si>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</si>
  <si>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</si>
  <si>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</si>
  <si>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</si>
  <si>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</si>
  <si>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</si>
  <si>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</si>
  <si>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</si>
  <si>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</si>
  <si>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</si>
  <si>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</si>
  <si>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</si>
  <si>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</si>
  <si>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</si>
  <si>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</si>
  <si>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</si>
  <si>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</si>
  <si>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</si>
  <si>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</si>
  <si>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</si>
  <si>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</si>
  <si>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</si>
  <si>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</si>
  <si>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</si>
  <si>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</si>
  <si>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</si>
  <si>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</si>
  <si>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</si>
  <si>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</si>
  <si>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</si>
  <si>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</si>
  <si>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</si>
  <si>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</si>
  <si>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</si>
  <si>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</si>
  <si>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</si>
  <si>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</si>
  <si>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</si>
  <si>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</si>
  <si>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</si>
  <si>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</si>
  <si>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</si>
  <si>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</si>
  <si>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</si>
  <si>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</si>
  <si>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</si>
  <si>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</si>
  <si>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</si>
  <si>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</si>
  <si>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</si>
  <si>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</si>
  <si>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</si>
  <si>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</si>
  <si>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</si>
  <si>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</si>
  <si>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</si>
  <si>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</si>
  <si>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</si>
  <si>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</si>
  <si>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</si>
  <si>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</si>
  <si>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</si>
  <si>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</si>
  <si>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</si>
  <si>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</si>
  <si>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</si>
  <si>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</si>
  <si>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</si>
  <si>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</si>
  <si>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</si>
  <si>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</si>
  <si>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</si>
  <si>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</si>
  <si>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</si>
  <si>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</si>
  <si>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</si>
  <si>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</si>
  <si>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</si>
  <si>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</si>
  <si>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</si>
  <si>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</si>
  <si>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</si>
  <si>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</si>
  <si>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</si>
  <si>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</si>
  <si>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</si>
  <si>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</si>
  <si>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</si>
  <si>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</si>
  <si>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</si>
  <si>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</si>
  <si>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</si>
  <si>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</si>
  <si>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</si>
  <si>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</si>
  <si>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</si>
  <si>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</si>
  <si>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</si>
  <si>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</si>
  <si>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</si>
  <si>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</si>
  <si>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</si>
  <si>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</si>
  <si>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</si>
  <si>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</si>
  <si>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</si>
  <si>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</si>
  <si>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</si>
  <si>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</si>
  <si>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</si>
  <si>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</si>
  <si>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</si>
  <si>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</si>
  <si>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</si>
  <si>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</si>
  <si>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</si>
  <si>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</si>
  <si>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</si>
  <si>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</si>
  <si>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</si>
  <si>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</si>
  <si>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</si>
  <si>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</si>
  <si>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</si>
  <si>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</si>
  <si>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</si>
  <si>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</si>
  <si>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</si>
  <si>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</si>
  <si>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</si>
  <si>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</si>
  <si>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</si>
  <si>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</si>
  <si>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</si>
  <si>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</si>
  <si>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</si>
  <si>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</si>
  <si>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</si>
  <si>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</si>
  <si>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</si>
  <si>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</si>
  <si>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</si>
  <si>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</si>
  <si>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</si>
  <si>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</si>
  <si>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</si>
  <si>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</si>
  <si>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</si>
  <si>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</si>
  <si>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</si>
  <si>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</si>
  <si>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</si>
  <si>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</si>
  <si>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</si>
  <si>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</si>
  <si>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</si>
  <si>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</si>
  <si>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</si>
  <si>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</si>
  <si>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</si>
  <si>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</si>
  <si>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</si>
  <si>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</si>
  <si>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</si>
  <si>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</si>
  <si>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</si>
  <si>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</si>
  <si>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</si>
  <si>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</si>
  <si>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</si>
  <si>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</si>
  <si>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</si>
  <si>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</si>
  <si>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</si>
  <si>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</si>
  <si>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</si>
  <si>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</si>
  <si>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</si>
  <si>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</si>
  <si>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</si>
  <si>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</si>
  <si>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</si>
  <si>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</si>
  <si>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</si>
  <si>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</si>
  <si>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</si>
  <si>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</si>
  <si>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</si>
  <si>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</si>
  <si>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</si>
  <si>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</si>
  <si>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</si>
  <si>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</si>
  <si>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</si>
  <si>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</si>
  <si>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</si>
  <si>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</si>
  <si>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</si>
  <si>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</si>
  <si>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</si>
  <si>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</si>
  <si>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</si>
  <si>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</si>
  <si>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</si>
  <si>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</si>
  <si>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</si>
  <si>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</si>
  <si>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</si>
  <si>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</si>
  <si>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</si>
  <si>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</si>
  <si>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</si>
  <si>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</si>
  <si>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</si>
  <si>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</si>
  <si>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</si>
  <si>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</si>
  <si>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</si>
  <si>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</si>
  <si>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</si>
  <si>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</si>
  <si>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</si>
  <si>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</si>
  <si>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</si>
  <si>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</si>
  <si>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</si>
  <si>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</si>
  <si>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</si>
  <si>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</si>
  <si>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</si>
  <si>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</si>
  <si>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</si>
  <si>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</si>
  <si>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</si>
  <si>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</si>
  <si>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</si>
  <si>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</si>
  <si>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</si>
  <si>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</si>
  <si>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</si>
  <si>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</si>
  <si>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</si>
  <si>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</si>
  <si>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</si>
  <si>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</si>
  <si>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</si>
  <si>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</si>
  <si>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</si>
  <si>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</si>
  <si>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</si>
  <si>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</si>
  <si>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</si>
  <si>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</si>
  <si>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</si>
  <si>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</si>
  <si>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</si>
  <si>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</si>
  <si>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</si>
  <si>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</si>
  <si>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</si>
  <si>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</si>
  <si>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</si>
  <si>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</si>
  <si>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</si>
  <si>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</si>
  <si>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</si>
  <si>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</si>
  <si>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</si>
  <si>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</si>
  <si>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</si>
  <si>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</si>
  <si>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</si>
  <si>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</si>
  <si>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</si>
  <si>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</si>
  <si>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</si>
  <si>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</si>
  <si>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</si>
  <si>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</si>
  <si>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CONT DE EXECUTIE VENITURI FEBRUARIE   2019</t>
  </si>
  <si>
    <t>CONT DE EXECUTIE CHELTUIELI FEBRUARIE  2019</t>
  </si>
  <si>
    <t>lei</t>
  </si>
  <si>
    <t xml:space="preserve">   - activitate curenta,din care:</t>
  </si>
  <si>
    <t>per capita</t>
  </si>
  <si>
    <t>per servicii</t>
  </si>
  <si>
    <t>Presedinte - Director General,</t>
  </si>
  <si>
    <t>Director economic,</t>
  </si>
  <si>
    <t>Intocmit</t>
  </si>
  <si>
    <t xml:space="preserve">                 Ec.Lata Ionut</t>
  </si>
  <si>
    <t xml:space="preserve">    Ec. Vladu Maria</t>
  </si>
  <si>
    <t>Ec. Betiu Adrian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</si>
</sst>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36">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126">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62" applyNumberFormat="1" applyFont="1" applyFill="1" applyBorder="1" applyAlignment="1" applyProtection="1">
      <alignment horizontal="left" wrapText="1"/>
      <protection/>
    </xf>
    <xf numFmtId="4" fontId="5" fillId="0" borderId="0" xfId="0" applyNumberFormat="1" applyFont="1" applyFill="1" applyAlignment="1">
      <alignment/>
    </xf>
    <xf numFmtId="0" fontId="5" fillId="0" borderId="0" xfId="0" applyFont="1" applyFill="1" applyAlignment="1">
      <alignment/>
    </xf>
    <xf numFmtId="164" fontId="5" fillId="0" borderId="10" xfId="6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2" applyNumberFormat="1" applyFont="1" applyFill="1" applyBorder="1" applyAlignment="1">
      <alignment wrapText="1"/>
      <protection/>
    </xf>
    <xf numFmtId="164" fontId="2" fillId="0" borderId="10" xfId="62" applyNumberFormat="1" applyFont="1" applyFill="1" applyBorder="1" applyAlignment="1">
      <alignment wrapText="1"/>
      <protection/>
    </xf>
    <xf numFmtId="164" fontId="2" fillId="0" borderId="10" xfId="6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6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63" applyNumberFormat="1" applyFont="1" applyFill="1" applyBorder="1" applyAlignment="1">
      <alignment wrapText="1"/>
      <protection/>
    </xf>
    <xf numFmtId="164" fontId="2" fillId="0" borderId="10" xfId="63"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62" applyNumberFormat="1" applyFont="1" applyFill="1" applyBorder="1" applyAlignment="1">
      <alignment wrapText="1"/>
      <protection/>
    </xf>
    <xf numFmtId="4" fontId="2" fillId="0" borderId="10" xfId="62" applyNumberFormat="1" applyFont="1" applyFill="1" applyBorder="1" applyAlignment="1" applyProtection="1">
      <alignment wrapText="1"/>
      <protection/>
    </xf>
    <xf numFmtId="164" fontId="10" fillId="0" borderId="10" xfId="62" applyNumberFormat="1" applyFont="1" applyFill="1" applyBorder="1" applyAlignment="1">
      <alignment horizontal="left" vertical="center" wrapText="1"/>
      <protection/>
    </xf>
    <xf numFmtId="164" fontId="11" fillId="0" borderId="10" xfId="63" applyNumberFormat="1" applyFont="1" applyFill="1" applyBorder="1" applyAlignment="1">
      <alignment horizontal="left" vertical="center" wrapText="1"/>
      <protection/>
    </xf>
    <xf numFmtId="164" fontId="10" fillId="0" borderId="10" xfId="6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61" applyNumberFormat="1" applyFont="1" applyFill="1" applyBorder="1" applyAlignment="1">
      <alignment vertical="top" wrapText="1"/>
      <protection/>
    </xf>
    <xf numFmtId="164" fontId="5" fillId="0" borderId="10" xfId="6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2" applyNumberFormat="1" applyFont="1" applyFill="1" applyBorder="1" applyAlignment="1">
      <alignment wrapText="1"/>
      <protection/>
    </xf>
    <xf numFmtId="164" fontId="5" fillId="0" borderId="10" xfId="62" applyNumberFormat="1" applyFont="1" applyFill="1" applyBorder="1" applyAlignment="1">
      <alignment/>
      <protection/>
    </xf>
    <xf numFmtId="164" fontId="2" fillId="0" borderId="10" xfId="6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63" applyNumberFormat="1" applyFont="1" applyFill="1" applyBorder="1" applyAlignment="1" applyProtection="1">
      <alignment horizontal="right" wrapText="1"/>
      <protection/>
    </xf>
    <xf numFmtId="4" fontId="5" fillId="0" borderId="10" xfId="6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3" applyNumberFormat="1" applyFont="1" applyFill="1" applyBorder="1" applyAlignment="1" applyProtection="1">
      <alignment horizontal="right" wrapText="1"/>
      <protection/>
    </xf>
    <xf numFmtId="4" fontId="7" fillId="0" borderId="10" xfId="6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6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16"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9" fontId="16" fillId="0" borderId="10" xfId="57" applyNumberFormat="1" applyFont="1" applyFill="1" applyBorder="1" applyAlignment="1" applyProtection="1">
      <alignment horizontal="left"/>
      <protection locked="0"/>
    </xf>
    <xf numFmtId="4" fontId="2" fillId="0" borderId="10" xfId="57"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6"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6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24" borderId="10" xfId="0" applyNumberFormat="1" applyFont="1" applyFill="1" applyBorder="1" applyAlignment="1" applyProtection="1">
      <alignment vertical="top" wrapText="1"/>
      <protection/>
    </xf>
    <xf numFmtId="3" fontId="6" fillId="24" borderId="10" xfId="0" applyNumberFormat="1" applyFont="1" applyFill="1" applyBorder="1" applyAlignment="1" applyProtection="1">
      <alignment horizontal="center" vertical="top" wrapText="1"/>
      <protection/>
    </xf>
    <xf numFmtId="3" fontId="18" fillId="0" borderId="10" xfId="0" applyNumberFormat="1" applyFont="1" applyFill="1" applyBorder="1" applyAlignment="1">
      <alignment/>
    </xf>
    <xf numFmtId="3" fontId="0" fillId="0" borderId="10" xfId="0" applyNumberFormat="1" applyFont="1" applyFill="1" applyBorder="1" applyAlignment="1">
      <alignment/>
    </xf>
    <xf numFmtId="3" fontId="18" fillId="0" borderId="10" xfId="0" applyNumberFormat="1" applyFont="1" applyFill="1" applyBorder="1" applyAlignment="1">
      <alignment/>
    </xf>
    <xf numFmtId="0" fontId="18" fillId="0" borderId="10" xfId="0" applyFont="1" applyFill="1" applyBorder="1" applyAlignment="1">
      <alignment/>
    </xf>
    <xf numFmtId="3" fontId="0" fillId="0" borderId="10" xfId="0" applyNumberFormat="1" applyFill="1" applyBorder="1" applyAlignment="1">
      <alignment/>
    </xf>
    <xf numFmtId="3" fontId="18" fillId="25" borderId="10" xfId="0" applyNumberFormat="1" applyFont="1" applyFill="1" applyBorder="1" applyAlignment="1">
      <alignment/>
    </xf>
    <xf numFmtId="3" fontId="0" fillId="25" borderId="10" xfId="0" applyNumberFormat="1" applyFont="1" applyFill="1" applyBorder="1" applyAlignment="1">
      <alignment/>
    </xf>
    <xf numFmtId="3" fontId="2" fillId="0" borderId="10" xfId="63" applyNumberFormat="1" applyFont="1" applyFill="1" applyBorder="1" applyAlignment="1" applyProtection="1">
      <alignment horizontal="right" wrapText="1"/>
      <protection/>
    </xf>
    <xf numFmtId="3" fontId="2" fillId="0" borderId="10" xfId="0" applyNumberFormat="1" applyFont="1" applyFill="1" applyBorder="1" applyAlignment="1">
      <alignment/>
    </xf>
    <xf numFmtId="3" fontId="6" fillId="0" borderId="10" xfId="0" applyNumberFormat="1" applyFont="1" applyFill="1" applyBorder="1" applyAlignment="1">
      <alignment horizontal="right"/>
    </xf>
    <xf numFmtId="3" fontId="2" fillId="0" borderId="10" xfId="0" applyNumberFormat="1" applyFont="1" applyFill="1" applyBorder="1" applyAlignment="1">
      <alignment vertical="top" wrapText="1"/>
    </xf>
    <xf numFmtId="3" fontId="2" fillId="0" borderId="10" xfId="62" applyNumberFormat="1" applyFont="1" applyFill="1" applyBorder="1" applyAlignment="1">
      <alignment wrapText="1"/>
      <protection/>
    </xf>
    <xf numFmtId="3" fontId="4" fillId="0" borderId="10" xfId="0" applyNumberFormat="1" applyFont="1" applyFill="1" applyBorder="1" applyAlignment="1">
      <alignment horizontal="right"/>
    </xf>
    <xf numFmtId="0" fontId="15"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35" fillId="0" borderId="0" xfId="0" applyFont="1" applyFill="1" applyAlignment="1">
      <alignment/>
    </xf>
    <xf numFmtId="4" fontId="35" fillId="0" borderId="0" xfId="0" applyNumberFormat="1" applyFont="1" applyFill="1" applyAlignment="1">
      <alignment/>
    </xf>
    <xf numFmtId="0" fontId="35"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3" fontId="2" fillId="0" borderId="0" xfId="0" applyNumberFormat="1" applyFont="1" applyFill="1" applyBorder="1" applyAlignment="1">
      <alignment wrapText="1"/>
    </xf>
    <xf numFmtId="4" fontId="2" fillId="0" borderId="0" xfId="63" applyNumberFormat="1" applyFont="1" applyFill="1" applyBorder="1" applyAlignment="1" applyProtection="1">
      <alignment horizontal="righ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tabSelected="1" zoomScalePageLayoutView="0" workbookViewId="0" topLeftCell="A1">
      <pane xSplit="4" ySplit="6" topLeftCell="E73" activePane="bottomRight" state="frozen"/>
      <selection pane="topLeft" activeCell="A3" sqref="A3:F3"/>
      <selection pane="topRight" activeCell="A3" sqref="A3:F3"/>
      <selection pane="bottomLeft" activeCell="A3" sqref="A3:F3"/>
      <selection pane="bottomRight" activeCell="B102" sqref="B102"/>
    </sheetView>
  </sheetViews>
  <sheetFormatPr defaultColWidth="9.140625" defaultRowHeight="12.75"/>
  <cols>
    <col min="1" max="1" width="10.28125" style="66" bestFit="1" customWidth="1"/>
    <col min="2" max="2" width="57.57421875" style="5" customWidth="1"/>
    <col min="3" max="3" width="5.57421875" style="5" customWidth="1"/>
    <col min="4" max="4" width="14.00390625" style="47" customWidth="1"/>
    <col min="5" max="5" width="11.28125" style="47" hidden="1" customWidth="1"/>
    <col min="6" max="7" width="18.00390625" style="5" customWidth="1"/>
    <col min="8" max="8" width="11.7109375" style="69" bestFit="1" customWidth="1"/>
    <col min="9" max="9" width="9.140625" style="69" customWidth="1"/>
    <col min="10" max="10" width="10.57421875" style="69" customWidth="1"/>
    <col min="11" max="11" width="10.8515625" style="69" customWidth="1"/>
    <col min="12" max="12" width="11.00390625" style="69" customWidth="1"/>
    <col min="13" max="13" width="10.28125" style="69" customWidth="1"/>
    <col min="14" max="14" width="9.140625" style="69" customWidth="1"/>
    <col min="15" max="15" width="10.00390625" style="69" customWidth="1"/>
    <col min="16" max="16" width="10.7109375" style="69" customWidth="1"/>
    <col min="17" max="17" width="10.00390625" style="69" customWidth="1"/>
    <col min="18" max="18" width="10.28125" style="69" customWidth="1"/>
    <col min="19" max="19" width="10.00390625" style="69" customWidth="1"/>
    <col min="20" max="20" width="10.8515625" style="69" customWidth="1"/>
    <col min="21" max="21" width="9.140625" style="69" customWidth="1"/>
    <col min="22" max="22" width="9.7109375" style="69" customWidth="1"/>
    <col min="23" max="23" width="10.140625" style="69" customWidth="1"/>
    <col min="24" max="24" width="10.8515625" style="69" customWidth="1"/>
    <col min="25" max="25" width="9.7109375" style="69" customWidth="1"/>
    <col min="26" max="27" width="10.57421875" style="69" customWidth="1"/>
    <col min="28" max="28" width="10.8515625" style="69" customWidth="1"/>
    <col min="29" max="29" width="9.8515625" style="69" customWidth="1"/>
    <col min="30" max="30" width="9.00390625" style="69" customWidth="1"/>
    <col min="31" max="31" width="10.140625" style="69" customWidth="1"/>
    <col min="32" max="32" width="10.57421875" style="69" customWidth="1"/>
    <col min="33" max="33" width="10.7109375" style="69" customWidth="1"/>
    <col min="34" max="34" width="9.28125" style="69" customWidth="1"/>
    <col min="35" max="35" width="10.28125" style="69" customWidth="1"/>
    <col min="36" max="36" width="9.8515625" style="69" customWidth="1"/>
    <col min="37" max="37" width="10.7109375" style="69" customWidth="1"/>
    <col min="38" max="38" width="10.00390625" style="69" customWidth="1"/>
    <col min="39" max="39" width="10.28125" style="69" customWidth="1"/>
    <col min="40" max="40" width="9.57421875" style="69" customWidth="1"/>
    <col min="41" max="41" width="10.7109375" style="69" customWidth="1"/>
    <col min="42" max="42" width="10.140625" style="69" bestFit="1" customWidth="1"/>
    <col min="43" max="43" width="10.57421875" style="69" customWidth="1"/>
    <col min="44" max="44" width="10.00390625" style="69" customWidth="1"/>
    <col min="45" max="45" width="10.8515625" style="69" customWidth="1"/>
    <col min="46" max="46" width="10.140625" style="69" customWidth="1"/>
    <col min="47" max="47" width="9.7109375" style="69" customWidth="1"/>
    <col min="48" max="48" width="10.8515625" style="69" customWidth="1"/>
    <col min="49" max="49" width="11.140625" style="69" customWidth="1"/>
    <col min="50" max="50" width="9.140625" style="69" customWidth="1"/>
    <col min="51" max="51" width="10.57421875" style="69" customWidth="1"/>
    <col min="52" max="52" width="9.8515625" style="69" customWidth="1"/>
    <col min="53" max="53" width="10.8515625" style="69" customWidth="1"/>
    <col min="54" max="54" width="10.28125" style="69" customWidth="1"/>
    <col min="55" max="55" width="8.57421875" style="69" customWidth="1"/>
    <col min="56" max="56" width="10.421875" style="69" customWidth="1"/>
    <col min="57" max="58" width="9.8515625" style="69" customWidth="1"/>
    <col min="59" max="59" width="9.28125" style="69" customWidth="1"/>
    <col min="60" max="60" width="9.00390625" style="69" customWidth="1"/>
    <col min="61" max="61" width="10.421875" style="69" customWidth="1"/>
    <col min="62" max="62" width="11.28125" style="69" customWidth="1"/>
    <col min="63" max="63" width="9.8515625" style="69" customWidth="1"/>
    <col min="64" max="64" width="10.421875" style="69" customWidth="1"/>
    <col min="65" max="65" width="9.7109375" style="69" customWidth="1"/>
    <col min="66" max="66" width="11.140625" style="69" customWidth="1"/>
    <col min="67" max="67" width="10.421875" style="69" customWidth="1"/>
    <col min="68" max="68" width="10.00390625" style="69" customWidth="1"/>
    <col min="69" max="69" width="10.140625" style="69" customWidth="1"/>
    <col min="70" max="70" width="10.7109375" style="69" customWidth="1"/>
    <col min="71" max="71" width="11.140625" style="69" customWidth="1"/>
    <col min="72" max="72" width="9.57421875" style="69" customWidth="1"/>
    <col min="73" max="73" width="11.28125" style="69" customWidth="1"/>
    <col min="74" max="74" width="11.00390625" style="69" customWidth="1"/>
    <col min="75" max="75" width="9.8515625" style="69" customWidth="1"/>
    <col min="76" max="76" width="10.7109375" style="69" customWidth="1"/>
    <col min="77" max="77" width="10.28125" style="69" customWidth="1"/>
    <col min="78" max="78" width="10.57421875" style="69" customWidth="1"/>
    <col min="79" max="79" width="9.57421875" style="69" customWidth="1"/>
    <col min="80" max="80" width="8.421875" style="69" customWidth="1"/>
    <col min="81" max="81" width="10.7109375" style="69" customWidth="1"/>
    <col min="82" max="82" width="10.140625" style="69" customWidth="1"/>
    <col min="83" max="83" width="10.7109375" style="69" customWidth="1"/>
    <col min="84" max="84" width="9.8515625" style="69" customWidth="1"/>
    <col min="85" max="85" width="9.7109375" style="69" customWidth="1"/>
    <col min="86" max="86" width="10.00390625" style="69" customWidth="1"/>
    <col min="87" max="87" width="11.421875" style="69" customWidth="1"/>
    <col min="88" max="88" width="10.00390625" style="69" customWidth="1"/>
    <col min="89" max="89" width="9.7109375" style="69" customWidth="1"/>
    <col min="90" max="90" width="10.00390625" style="69" customWidth="1"/>
    <col min="91" max="91" width="10.7109375" style="69" customWidth="1"/>
    <col min="92" max="92" width="9.28125" style="69" customWidth="1"/>
    <col min="93" max="93" width="10.7109375" style="69" customWidth="1"/>
    <col min="94" max="94" width="10.140625" style="69" customWidth="1"/>
    <col min="95" max="95" width="10.8515625" style="69" customWidth="1"/>
    <col min="96" max="96" width="11.140625" style="69" customWidth="1"/>
    <col min="97" max="99" width="10.28125" style="69" customWidth="1"/>
    <col min="100" max="100" width="9.57421875" style="69" customWidth="1"/>
    <col min="101" max="101" width="10.28125" style="69" customWidth="1"/>
    <col min="102" max="102" width="9.57421875" style="69" customWidth="1"/>
    <col min="103" max="103" width="10.140625" style="69" customWidth="1"/>
    <col min="104" max="104" width="8.8515625" style="69" customWidth="1"/>
    <col min="105" max="105" width="9.421875" style="69" customWidth="1"/>
    <col min="106" max="106" width="10.28125" style="69" customWidth="1"/>
    <col min="107" max="107" width="9.8515625" style="69" customWidth="1"/>
    <col min="108" max="108" width="9.57421875" style="69" customWidth="1"/>
    <col min="109" max="109" width="9.00390625" style="69" customWidth="1"/>
    <col min="110" max="110" width="9.7109375" style="69" customWidth="1"/>
    <col min="111" max="112" width="10.421875" style="69" customWidth="1"/>
    <col min="113" max="113" width="10.140625" style="69" customWidth="1"/>
    <col min="114" max="114" width="10.28125" style="69" customWidth="1"/>
    <col min="115" max="115" width="11.57421875" style="69" customWidth="1"/>
    <col min="116" max="117" width="11.140625" style="69" customWidth="1"/>
    <col min="118" max="118" width="9.8515625" style="69" customWidth="1"/>
    <col min="119" max="119" width="8.57421875" style="69" customWidth="1"/>
    <col min="120" max="120" width="10.28125" style="69" customWidth="1"/>
    <col min="121" max="121" width="10.00390625" style="69" customWidth="1"/>
    <col min="122" max="122" width="9.8515625" style="69" customWidth="1"/>
    <col min="123" max="123" width="10.140625" style="69" customWidth="1"/>
    <col min="124" max="124" width="11.7109375" style="69" customWidth="1"/>
    <col min="125" max="125" width="8.140625" style="69" customWidth="1"/>
    <col min="126" max="126" width="8.57421875" style="69" customWidth="1"/>
    <col min="127" max="127" width="10.140625" style="69" customWidth="1"/>
    <col min="128" max="128" width="11.7109375" style="69" customWidth="1"/>
    <col min="129" max="129" width="9.57421875" style="69" customWidth="1"/>
    <col min="130" max="130" width="9.421875" style="69" customWidth="1"/>
    <col min="131" max="131" width="12.28125" style="69" customWidth="1"/>
    <col min="132" max="132" width="11.421875" style="69" customWidth="1"/>
    <col min="133" max="133" width="11.57421875" style="69" customWidth="1"/>
    <col min="134" max="134" width="11.421875" style="69" customWidth="1"/>
    <col min="135" max="135" width="14.28125" style="69" customWidth="1"/>
    <col min="136" max="136" width="10.57421875" style="69" customWidth="1"/>
    <col min="137" max="137" width="11.7109375" style="69" bestFit="1" customWidth="1"/>
    <col min="138" max="138" width="11.00390625" style="69" customWidth="1"/>
    <col min="139" max="139" width="12.00390625" style="69" customWidth="1"/>
    <col min="140" max="140" width="10.8515625" style="69" customWidth="1"/>
    <col min="141" max="141" width="11.57421875" style="69" customWidth="1"/>
    <col min="142" max="142" width="9.8515625" style="69" customWidth="1"/>
    <col min="143" max="143" width="10.57421875" style="69" customWidth="1"/>
    <col min="144" max="145" width="9.140625" style="69" customWidth="1"/>
    <col min="146" max="146" width="10.57421875" style="69" customWidth="1"/>
    <col min="147" max="147" width="9.8515625" style="69" customWidth="1"/>
    <col min="148" max="148" width="10.140625" style="69" customWidth="1"/>
    <col min="149" max="150" width="9.140625" style="69" customWidth="1"/>
    <col min="151" max="151" width="10.57421875" style="69" customWidth="1"/>
    <col min="152" max="152" width="10.00390625" style="69" customWidth="1"/>
    <col min="153" max="153" width="9.8515625" style="69" customWidth="1"/>
    <col min="154" max="155" width="9.140625" style="69" customWidth="1"/>
    <col min="156" max="156" width="10.421875" style="69" customWidth="1"/>
    <col min="157" max="157" width="9.7109375" style="69" customWidth="1"/>
    <col min="158" max="158" width="10.00390625" style="69" customWidth="1"/>
    <col min="159" max="160" width="9.140625" style="69" customWidth="1"/>
    <col min="161" max="161" width="10.140625" style="69" customWidth="1"/>
    <col min="162" max="162" width="12.7109375" style="69" bestFit="1" customWidth="1"/>
    <col min="163" max="174" width="9.140625" style="69" customWidth="1"/>
    <col min="175" max="16384" width="9.140625" style="5" customWidth="1"/>
  </cols>
  <sheetData>
    <row r="1" spans="2:135" ht="20.25">
      <c r="B1" s="67" t="s">
        <v>424</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70"/>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71"/>
      <c r="B3" s="72"/>
      <c r="C3" s="72"/>
      <c r="D3" s="6"/>
      <c r="E3" s="6"/>
      <c r="F3" s="6"/>
      <c r="G3" s="6"/>
      <c r="FE3" s="73"/>
    </row>
    <row r="4" spans="2:161" ht="12.75" customHeight="1">
      <c r="B4" s="69"/>
      <c r="C4" s="69"/>
      <c r="D4" s="6"/>
      <c r="E4" s="6"/>
      <c r="F4" s="6"/>
      <c r="G4" s="74" t="s">
        <v>0</v>
      </c>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7"/>
      <c r="EH4" s="117"/>
      <c r="EI4" s="117"/>
      <c r="EJ4" s="117"/>
      <c r="EK4" s="117"/>
      <c r="EL4" s="116"/>
      <c r="EM4" s="116"/>
      <c r="EN4" s="116"/>
      <c r="EO4" s="116"/>
      <c r="EP4" s="116"/>
      <c r="EQ4" s="116"/>
      <c r="ER4" s="116"/>
      <c r="ES4" s="116"/>
      <c r="ET4" s="116"/>
      <c r="EU4" s="116"/>
      <c r="EV4" s="116"/>
      <c r="EW4" s="116"/>
      <c r="EX4" s="116"/>
      <c r="EY4" s="116"/>
      <c r="EZ4" s="116"/>
      <c r="FA4" s="116"/>
      <c r="FB4" s="116"/>
      <c r="FC4" s="116"/>
      <c r="FD4" s="116"/>
      <c r="FE4" s="116"/>
    </row>
    <row r="5" spans="1:161" ht="90">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174" s="78" customFormat="1" ht="15">
      <c r="A6" s="16"/>
      <c r="B6" s="76"/>
      <c r="C6" s="76"/>
      <c r="D6" s="16">
        <v>1</v>
      </c>
      <c r="E6" s="16"/>
      <c r="F6" s="16">
        <v>2</v>
      </c>
      <c r="G6" s="16" t="s">
        <v>8</v>
      </c>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4"/>
      <c r="FG6" s="4"/>
      <c r="FH6" s="4"/>
      <c r="FI6" s="4"/>
      <c r="FJ6" s="4"/>
      <c r="FK6" s="4"/>
      <c r="FL6" s="4"/>
      <c r="FM6" s="4"/>
      <c r="FN6" s="4"/>
      <c r="FO6" s="4"/>
      <c r="FP6" s="4"/>
      <c r="FQ6" s="4"/>
      <c r="FR6" s="4"/>
    </row>
    <row r="7" spans="1:163" ht="15">
      <c r="A7" s="79" t="s">
        <v>9</v>
      </c>
      <c r="B7" s="80" t="s">
        <v>10</v>
      </c>
      <c r="C7" s="65">
        <f aca="true" t="shared" si="0" ref="C7:H7">+C8+C64+C92</f>
        <v>0</v>
      </c>
      <c r="D7" s="102">
        <f t="shared" si="0"/>
        <v>32825000</v>
      </c>
      <c r="E7" s="102">
        <f t="shared" si="0"/>
        <v>0</v>
      </c>
      <c r="F7" s="102">
        <f t="shared" si="0"/>
        <v>27921841.37</v>
      </c>
      <c r="G7" s="102">
        <f t="shared" si="0"/>
        <v>14208466.52</v>
      </c>
      <c r="H7" s="102">
        <f t="shared" si="0"/>
        <v>13713374.85</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6"/>
      <c r="FG7" s="6"/>
    </row>
    <row r="8" spans="1:163" ht="15">
      <c r="A8" s="79" t="s">
        <v>11</v>
      </c>
      <c r="B8" s="80" t="s">
        <v>12</v>
      </c>
      <c r="C8" s="65">
        <f aca="true" t="shared" si="1" ref="C8:H8">+C14+C51+C9</f>
        <v>0</v>
      </c>
      <c r="D8" s="102">
        <f t="shared" si="1"/>
        <v>32127000</v>
      </c>
      <c r="E8" s="102">
        <f t="shared" si="1"/>
        <v>0</v>
      </c>
      <c r="F8" s="102">
        <f t="shared" si="1"/>
        <v>28804313.37</v>
      </c>
      <c r="G8" s="102">
        <f t="shared" si="1"/>
        <v>13972981.52</v>
      </c>
      <c r="H8" s="102">
        <f t="shared" si="1"/>
        <v>14831331.85</v>
      </c>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6"/>
      <c r="FG8" s="6"/>
    </row>
    <row r="9" spans="1:163" ht="15">
      <c r="A9" s="79" t="s">
        <v>13</v>
      </c>
      <c r="B9" s="80" t="s">
        <v>14</v>
      </c>
      <c r="C9" s="65">
        <f aca="true" t="shared" si="2" ref="C9:H9">+C10+C11+C12+C13</f>
        <v>0</v>
      </c>
      <c r="D9" s="102">
        <f t="shared" si="2"/>
        <v>0</v>
      </c>
      <c r="E9" s="102">
        <f t="shared" si="2"/>
        <v>0</v>
      </c>
      <c r="F9" s="102">
        <f t="shared" si="2"/>
        <v>0</v>
      </c>
      <c r="G9" s="102">
        <f t="shared" si="2"/>
        <v>0</v>
      </c>
      <c r="H9" s="102">
        <f t="shared" si="2"/>
        <v>0</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6"/>
      <c r="FG9" s="6"/>
    </row>
    <row r="10" spans="1:163" ht="45">
      <c r="A10" s="79" t="s">
        <v>15</v>
      </c>
      <c r="B10" s="80" t="s">
        <v>16</v>
      </c>
      <c r="C10" s="65"/>
      <c r="D10" s="102"/>
      <c r="E10" s="102"/>
      <c r="F10" s="102"/>
      <c r="G10" s="102"/>
      <c r="H10" s="102"/>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6"/>
      <c r="FG10" s="6"/>
    </row>
    <row r="11" spans="1:163" ht="45">
      <c r="A11" s="79" t="s">
        <v>17</v>
      </c>
      <c r="B11" s="80" t="s">
        <v>18</v>
      </c>
      <c r="C11" s="65"/>
      <c r="D11" s="102"/>
      <c r="E11" s="102"/>
      <c r="F11" s="102"/>
      <c r="G11" s="102"/>
      <c r="H11" s="102"/>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6"/>
      <c r="FG11" s="6"/>
    </row>
    <row r="12" spans="1:163" ht="30">
      <c r="A12" s="79" t="s">
        <v>19</v>
      </c>
      <c r="B12" s="80" t="s">
        <v>20</v>
      </c>
      <c r="C12" s="65"/>
      <c r="D12" s="102"/>
      <c r="E12" s="102"/>
      <c r="F12" s="102"/>
      <c r="G12" s="102"/>
      <c r="H12" s="102"/>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6"/>
      <c r="FG12" s="6"/>
    </row>
    <row r="13" spans="1:163" ht="45">
      <c r="A13" s="79"/>
      <c r="B13" s="80" t="s">
        <v>21</v>
      </c>
      <c r="C13" s="65"/>
      <c r="D13" s="102"/>
      <c r="E13" s="102"/>
      <c r="F13" s="102"/>
      <c r="G13" s="102"/>
      <c r="H13" s="102"/>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6"/>
      <c r="FG13" s="6"/>
    </row>
    <row r="14" spans="1:163" ht="15">
      <c r="A14" s="79" t="s">
        <v>22</v>
      </c>
      <c r="B14" s="80" t="s">
        <v>23</v>
      </c>
      <c r="C14" s="65">
        <f aca="true" t="shared" si="3" ref="C14:H14">+C15+C27</f>
        <v>0</v>
      </c>
      <c r="D14" s="102">
        <f t="shared" si="3"/>
        <v>32076000</v>
      </c>
      <c r="E14" s="102">
        <f t="shared" si="3"/>
        <v>0</v>
      </c>
      <c r="F14" s="102">
        <f t="shared" si="3"/>
        <v>28770489.35</v>
      </c>
      <c r="G14" s="102">
        <f t="shared" si="3"/>
        <v>13968946.5</v>
      </c>
      <c r="H14" s="102">
        <f t="shared" si="3"/>
        <v>14801542.85</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6"/>
      <c r="FG14" s="6"/>
    </row>
    <row r="15" spans="1:163" ht="15">
      <c r="A15" s="79" t="s">
        <v>24</v>
      </c>
      <c r="B15" s="80" t="s">
        <v>25</v>
      </c>
      <c r="C15" s="65">
        <f aca="true" t="shared" si="4" ref="C15:H15">+C16+C23+C26</f>
        <v>0</v>
      </c>
      <c r="D15" s="102">
        <f t="shared" si="4"/>
        <v>4038000</v>
      </c>
      <c r="E15" s="102">
        <f t="shared" si="4"/>
        <v>0</v>
      </c>
      <c r="F15" s="102">
        <f t="shared" si="4"/>
        <v>3310698.35</v>
      </c>
      <c r="G15" s="102">
        <f t="shared" si="4"/>
        <v>1830288.5</v>
      </c>
      <c r="H15" s="102">
        <f t="shared" si="4"/>
        <v>1480409.85</v>
      </c>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6"/>
      <c r="FG15" s="6"/>
    </row>
    <row r="16" spans="1:163" ht="30">
      <c r="A16" s="79" t="s">
        <v>26</v>
      </c>
      <c r="B16" s="80" t="s">
        <v>27</v>
      </c>
      <c r="C16" s="65">
        <f aca="true" t="shared" si="5" ref="C16:H16">C17+C18+C20+C21+C22+C19</f>
        <v>0</v>
      </c>
      <c r="D16" s="102">
        <f t="shared" si="5"/>
        <v>1854000</v>
      </c>
      <c r="E16" s="102">
        <f t="shared" si="5"/>
        <v>0</v>
      </c>
      <c r="F16" s="102">
        <f t="shared" si="5"/>
        <v>1120003</v>
      </c>
      <c r="G16" s="102">
        <f t="shared" si="5"/>
        <v>726510</v>
      </c>
      <c r="H16" s="102">
        <f t="shared" si="5"/>
        <v>393493</v>
      </c>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6"/>
      <c r="FG16" s="6"/>
    </row>
    <row r="17" spans="1:163" ht="30">
      <c r="A17" s="82" t="s">
        <v>28</v>
      </c>
      <c r="B17" s="83" t="s">
        <v>29</v>
      </c>
      <c r="C17" s="46"/>
      <c r="D17" s="102">
        <v>1854000</v>
      </c>
      <c r="E17" s="102"/>
      <c r="F17" s="103">
        <v>485355</v>
      </c>
      <c r="G17" s="103">
        <f>F17-H17</f>
        <v>91862</v>
      </c>
      <c r="H17" s="103">
        <v>393493</v>
      </c>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6"/>
      <c r="FG17" s="6"/>
    </row>
    <row r="18" spans="1:163" ht="30">
      <c r="A18" s="82" t="s">
        <v>30</v>
      </c>
      <c r="B18" s="83" t="s">
        <v>31</v>
      </c>
      <c r="C18" s="46"/>
      <c r="D18" s="102"/>
      <c r="E18" s="102"/>
      <c r="F18" s="103">
        <v>634648</v>
      </c>
      <c r="G18" s="103">
        <f>F18-H18</f>
        <v>634648</v>
      </c>
      <c r="H18" s="103">
        <v>0</v>
      </c>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6"/>
      <c r="FG18" s="6"/>
    </row>
    <row r="19" spans="1:163" ht="15">
      <c r="A19" s="82" t="s">
        <v>32</v>
      </c>
      <c r="B19" s="83" t="s">
        <v>33</v>
      </c>
      <c r="C19" s="46"/>
      <c r="D19" s="102"/>
      <c r="E19" s="102"/>
      <c r="F19" s="103"/>
      <c r="G19" s="103"/>
      <c r="H19" s="103"/>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6"/>
      <c r="FG19" s="6"/>
    </row>
    <row r="20" spans="1:163" ht="30">
      <c r="A20" s="82" t="s">
        <v>34</v>
      </c>
      <c r="B20" s="83" t="s">
        <v>35</v>
      </c>
      <c r="C20" s="46"/>
      <c r="D20" s="102"/>
      <c r="E20" s="102"/>
      <c r="F20" s="103"/>
      <c r="G20" s="103"/>
      <c r="H20" s="103"/>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6"/>
      <c r="FG20" s="6"/>
    </row>
    <row r="21" spans="1:163" ht="30">
      <c r="A21" s="82" t="s">
        <v>36</v>
      </c>
      <c r="B21" s="83" t="s">
        <v>37</v>
      </c>
      <c r="C21" s="46"/>
      <c r="D21" s="102"/>
      <c r="E21" s="102"/>
      <c r="F21" s="103"/>
      <c r="G21" s="103"/>
      <c r="H21" s="103"/>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6"/>
      <c r="FG21" s="6"/>
    </row>
    <row r="22" spans="1:163" ht="43.5" customHeight="1">
      <c r="A22" s="82" t="s">
        <v>38</v>
      </c>
      <c r="B22" s="84" t="s">
        <v>39</v>
      </c>
      <c r="C22" s="46"/>
      <c r="D22" s="102"/>
      <c r="E22" s="102"/>
      <c r="F22" s="103"/>
      <c r="G22" s="103"/>
      <c r="H22" s="103"/>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6"/>
      <c r="FG22" s="6"/>
    </row>
    <row r="23" spans="1:163" ht="17.25">
      <c r="A23" s="79" t="s">
        <v>40</v>
      </c>
      <c r="B23" s="85" t="s">
        <v>41</v>
      </c>
      <c r="C23" s="65">
        <f aca="true" t="shared" si="6" ref="C23:H23">C24+C25</f>
        <v>0</v>
      </c>
      <c r="D23" s="104">
        <f t="shared" si="6"/>
        <v>81000</v>
      </c>
      <c r="E23" s="104">
        <f t="shared" si="6"/>
        <v>0</v>
      </c>
      <c r="F23" s="104">
        <f t="shared" si="6"/>
        <v>19381</v>
      </c>
      <c r="G23" s="104">
        <f t="shared" si="6"/>
        <v>3883</v>
      </c>
      <c r="H23" s="104">
        <f t="shared" si="6"/>
        <v>15498</v>
      </c>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6"/>
      <c r="FG23" s="6"/>
    </row>
    <row r="24" spans="1:163" ht="33">
      <c r="A24" s="82" t="s">
        <v>42</v>
      </c>
      <c r="B24" s="84" t="s">
        <v>43</v>
      </c>
      <c r="C24" s="46"/>
      <c r="D24" s="102">
        <v>81000</v>
      </c>
      <c r="E24" s="102"/>
      <c r="F24" s="103">
        <v>19381</v>
      </c>
      <c r="G24" s="103">
        <f>F24-H24</f>
        <v>3883</v>
      </c>
      <c r="H24" s="103">
        <v>15498</v>
      </c>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6"/>
      <c r="FG24" s="6"/>
    </row>
    <row r="25" spans="1:163" ht="33">
      <c r="A25" s="82" t="s">
        <v>44</v>
      </c>
      <c r="B25" s="84" t="s">
        <v>45</v>
      </c>
      <c r="C25" s="46"/>
      <c r="D25" s="102"/>
      <c r="E25" s="102"/>
      <c r="F25" s="103"/>
      <c r="G25" s="103"/>
      <c r="H25" s="103"/>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6"/>
      <c r="FG25" s="6"/>
    </row>
    <row r="26" spans="1:163" ht="33">
      <c r="A26" s="82"/>
      <c r="B26" s="84" t="s">
        <v>46</v>
      </c>
      <c r="C26" s="46"/>
      <c r="D26" s="102">
        <v>2103000</v>
      </c>
      <c r="E26" s="102"/>
      <c r="F26" s="103">
        <v>2171314.35</v>
      </c>
      <c r="G26" s="103">
        <f>F26-H26</f>
        <v>1099895.5</v>
      </c>
      <c r="H26" s="103">
        <v>1071418.85</v>
      </c>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6"/>
      <c r="FG26" s="6"/>
    </row>
    <row r="27" spans="1:163" ht="15">
      <c r="A27" s="79" t="s">
        <v>47</v>
      </c>
      <c r="B27" s="80" t="s">
        <v>48</v>
      </c>
      <c r="C27" s="65">
        <f aca="true" t="shared" si="7" ref="C27:H27">C28+C34+C50+C35+C36+C37+C38+C39+C40+C41+C42+C43+C44+C45+C46+C47+C48+C49</f>
        <v>0</v>
      </c>
      <c r="D27" s="102">
        <f t="shared" si="7"/>
        <v>28038000</v>
      </c>
      <c r="E27" s="102">
        <f t="shared" si="7"/>
        <v>0</v>
      </c>
      <c r="F27" s="102">
        <f t="shared" si="7"/>
        <v>25459791</v>
      </c>
      <c r="G27" s="102">
        <f t="shared" si="7"/>
        <v>12138658</v>
      </c>
      <c r="H27" s="102">
        <f t="shared" si="7"/>
        <v>13321133</v>
      </c>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6"/>
      <c r="FG27" s="6"/>
    </row>
    <row r="28" spans="1:163" ht="15">
      <c r="A28" s="79" t="s">
        <v>49</v>
      </c>
      <c r="B28" s="80" t="s">
        <v>50</v>
      </c>
      <c r="C28" s="65">
        <f aca="true" t="shared" si="8" ref="C28:H28">C29+C30+C31+C32+C33</f>
        <v>0</v>
      </c>
      <c r="D28" s="102">
        <f t="shared" si="8"/>
        <v>27594000</v>
      </c>
      <c r="E28" s="102">
        <f t="shared" si="8"/>
        <v>0</v>
      </c>
      <c r="F28" s="102">
        <f t="shared" si="8"/>
        <v>24908389</v>
      </c>
      <c r="G28" s="102">
        <f t="shared" si="8"/>
        <v>11833067</v>
      </c>
      <c r="H28" s="102">
        <f t="shared" si="8"/>
        <v>13075322</v>
      </c>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6"/>
      <c r="FG28" s="6"/>
    </row>
    <row r="29" spans="1:163" ht="30">
      <c r="A29" s="82" t="s">
        <v>51</v>
      </c>
      <c r="B29" s="83" t="s">
        <v>52</v>
      </c>
      <c r="C29" s="46"/>
      <c r="D29" s="102">
        <v>27594000</v>
      </c>
      <c r="E29" s="102"/>
      <c r="F29" s="103">
        <v>24844989</v>
      </c>
      <c r="G29" s="103">
        <f>F29-H29</f>
        <v>11827134</v>
      </c>
      <c r="H29" s="103">
        <v>13017855</v>
      </c>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6"/>
      <c r="FG29" s="6"/>
    </row>
    <row r="30" spans="1:163" ht="66">
      <c r="A30" s="82" t="s">
        <v>53</v>
      </c>
      <c r="B30" s="84" t="s">
        <v>54</v>
      </c>
      <c r="C30" s="46"/>
      <c r="D30" s="102"/>
      <c r="E30" s="102"/>
      <c r="F30" s="103">
        <v>43006</v>
      </c>
      <c r="G30" s="103">
        <f>F30-H30</f>
        <v>-6068</v>
      </c>
      <c r="H30" s="103">
        <v>49074</v>
      </c>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6"/>
      <c r="FG30" s="6"/>
    </row>
    <row r="31" spans="1:163" ht="27.75" customHeight="1">
      <c r="A31" s="82" t="s">
        <v>55</v>
      </c>
      <c r="B31" s="83" t="s">
        <v>56</v>
      </c>
      <c r="C31" s="46"/>
      <c r="D31" s="102"/>
      <c r="E31" s="102"/>
      <c r="F31" s="103"/>
      <c r="G31" s="103"/>
      <c r="H31" s="103"/>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6"/>
      <c r="FG31" s="6"/>
    </row>
    <row r="32" spans="1:163" ht="15">
      <c r="A32" s="82" t="s">
        <v>57</v>
      </c>
      <c r="B32" s="83" t="s">
        <v>58</v>
      </c>
      <c r="C32" s="46"/>
      <c r="D32" s="102"/>
      <c r="E32" s="102"/>
      <c r="F32" s="103">
        <v>20394</v>
      </c>
      <c r="G32" s="103">
        <f>F32-H32</f>
        <v>12001</v>
      </c>
      <c r="H32" s="103">
        <v>8393</v>
      </c>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6"/>
      <c r="FG32" s="6"/>
    </row>
    <row r="33" spans="1:163" ht="15">
      <c r="A33" s="82" t="s">
        <v>59</v>
      </c>
      <c r="B33" s="83" t="s">
        <v>60</v>
      </c>
      <c r="C33" s="46"/>
      <c r="D33" s="102"/>
      <c r="E33" s="102"/>
      <c r="F33" s="103"/>
      <c r="G33" s="103"/>
      <c r="H33" s="103"/>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6"/>
      <c r="FG33" s="6"/>
    </row>
    <row r="34" spans="1:163" ht="15">
      <c r="A34" s="82" t="s">
        <v>61</v>
      </c>
      <c r="B34" s="83" t="s">
        <v>62</v>
      </c>
      <c r="C34" s="46"/>
      <c r="D34" s="102"/>
      <c r="E34" s="102"/>
      <c r="F34" s="103"/>
      <c r="G34" s="103"/>
      <c r="H34" s="103"/>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6"/>
      <c r="FG34" s="6"/>
    </row>
    <row r="35" spans="1:163" ht="28.5">
      <c r="A35" s="82" t="s">
        <v>63</v>
      </c>
      <c r="B35" s="86" t="s">
        <v>64</v>
      </c>
      <c r="C35" s="46"/>
      <c r="D35" s="102"/>
      <c r="E35" s="102"/>
      <c r="F35" s="103"/>
      <c r="G35" s="103"/>
      <c r="H35" s="103"/>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6"/>
      <c r="FG35" s="6"/>
    </row>
    <row r="36" spans="1:163" ht="45">
      <c r="A36" s="82" t="s">
        <v>65</v>
      </c>
      <c r="B36" s="83" t="s">
        <v>66</v>
      </c>
      <c r="C36" s="46"/>
      <c r="D36" s="102">
        <v>0</v>
      </c>
      <c r="E36" s="102"/>
      <c r="F36" s="103">
        <v>2161</v>
      </c>
      <c r="G36" s="103">
        <f>F36-H36</f>
        <v>1714</v>
      </c>
      <c r="H36" s="103">
        <v>447</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6"/>
      <c r="FG36" s="6"/>
    </row>
    <row r="37" spans="1:163" ht="60">
      <c r="A37" s="82" t="s">
        <v>67</v>
      </c>
      <c r="B37" s="83" t="s">
        <v>68</v>
      </c>
      <c r="C37" s="46"/>
      <c r="D37" s="102">
        <v>0</v>
      </c>
      <c r="E37" s="102"/>
      <c r="F37" s="103">
        <v>-180</v>
      </c>
      <c r="G37" s="103">
        <f>F37-H37</f>
        <v>0</v>
      </c>
      <c r="H37" s="103">
        <v>-180</v>
      </c>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6"/>
      <c r="FG37" s="6"/>
    </row>
    <row r="38" spans="1:163" ht="45">
      <c r="A38" s="82" t="s">
        <v>69</v>
      </c>
      <c r="B38" s="83" t="s">
        <v>70</v>
      </c>
      <c r="C38" s="46"/>
      <c r="D38" s="102"/>
      <c r="E38" s="102"/>
      <c r="F38" s="103"/>
      <c r="G38" s="103"/>
      <c r="H38" s="103"/>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6"/>
      <c r="FG38" s="6"/>
    </row>
    <row r="39" spans="1:163" ht="60">
      <c r="A39" s="82" t="s">
        <v>71</v>
      </c>
      <c r="B39" s="83" t="s">
        <v>72</v>
      </c>
      <c r="C39" s="46"/>
      <c r="D39" s="102"/>
      <c r="E39" s="102"/>
      <c r="F39" s="103">
        <v>0</v>
      </c>
      <c r="G39" s="103">
        <f>F39-H39</f>
        <v>0</v>
      </c>
      <c r="H39" s="103">
        <v>0</v>
      </c>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6"/>
      <c r="FG39" s="6"/>
    </row>
    <row r="40" spans="1:163" ht="60">
      <c r="A40" s="82" t="s">
        <v>73</v>
      </c>
      <c r="B40" s="83" t="s">
        <v>74</v>
      </c>
      <c r="C40" s="46"/>
      <c r="D40" s="102"/>
      <c r="E40" s="102"/>
      <c r="F40" s="103"/>
      <c r="G40" s="103"/>
      <c r="H40" s="103"/>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6"/>
      <c r="FG40" s="6"/>
    </row>
    <row r="41" spans="1:163" ht="45">
      <c r="A41" s="82" t="s">
        <v>75</v>
      </c>
      <c r="B41" s="83" t="s">
        <v>76</v>
      </c>
      <c r="C41" s="46"/>
      <c r="D41" s="102"/>
      <c r="E41" s="102"/>
      <c r="F41" s="103">
        <v>0</v>
      </c>
      <c r="G41" s="103">
        <f aca="true" t="shared" si="9" ref="G41:G47">F41-H41</f>
        <v>0</v>
      </c>
      <c r="H41" s="103">
        <v>0</v>
      </c>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6"/>
      <c r="FG41" s="6"/>
    </row>
    <row r="42" spans="1:163" ht="45">
      <c r="A42" s="82" t="s">
        <v>77</v>
      </c>
      <c r="B42" s="83" t="s">
        <v>78</v>
      </c>
      <c r="C42" s="46"/>
      <c r="D42" s="102">
        <v>18000</v>
      </c>
      <c r="E42" s="102"/>
      <c r="F42" s="103">
        <v>10054</v>
      </c>
      <c r="G42" s="103">
        <f t="shared" si="9"/>
        <v>2892</v>
      </c>
      <c r="H42" s="103">
        <v>7162</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6"/>
      <c r="FG42" s="6"/>
    </row>
    <row r="43" spans="1:163" ht="30" customHeight="1">
      <c r="A43" s="82" t="s">
        <v>79</v>
      </c>
      <c r="B43" s="83" t="s">
        <v>80</v>
      </c>
      <c r="C43" s="46"/>
      <c r="D43" s="102">
        <v>33000</v>
      </c>
      <c r="E43" s="102"/>
      <c r="F43" s="103">
        <v>8652</v>
      </c>
      <c r="G43" s="103">
        <f t="shared" si="9"/>
        <v>3096</v>
      </c>
      <c r="H43" s="103">
        <v>5556</v>
      </c>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6"/>
      <c r="FG43" s="6"/>
    </row>
    <row r="44" spans="1:163" ht="15">
      <c r="A44" s="82" t="s">
        <v>81</v>
      </c>
      <c r="B44" s="83" t="s">
        <v>82</v>
      </c>
      <c r="C44" s="46"/>
      <c r="D44" s="102">
        <v>306000</v>
      </c>
      <c r="E44" s="102"/>
      <c r="F44" s="103">
        <v>70806</v>
      </c>
      <c r="G44" s="103">
        <f t="shared" si="9"/>
        <v>29631</v>
      </c>
      <c r="H44" s="103">
        <v>41175</v>
      </c>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6"/>
      <c r="FG44" s="6"/>
    </row>
    <row r="45" spans="1:163" ht="15">
      <c r="A45" s="82" t="s">
        <v>83</v>
      </c>
      <c r="B45" s="83" t="s">
        <v>84</v>
      </c>
      <c r="C45" s="46"/>
      <c r="D45" s="102">
        <v>84000</v>
      </c>
      <c r="E45" s="102"/>
      <c r="F45" s="103">
        <v>3018</v>
      </c>
      <c r="G45" s="103">
        <f t="shared" si="9"/>
        <v>972</v>
      </c>
      <c r="H45" s="103">
        <v>2046</v>
      </c>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6"/>
      <c r="FG45" s="6"/>
    </row>
    <row r="46" spans="1:163" ht="38.25" customHeight="1">
      <c r="A46" s="87" t="s">
        <v>85</v>
      </c>
      <c r="B46" s="88" t="s">
        <v>86</v>
      </c>
      <c r="C46" s="46"/>
      <c r="D46" s="102"/>
      <c r="E46" s="102"/>
      <c r="F46" s="103">
        <v>0</v>
      </c>
      <c r="G46" s="103">
        <f t="shared" si="9"/>
        <v>0</v>
      </c>
      <c r="H46" s="103">
        <v>0</v>
      </c>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6"/>
      <c r="FG46" s="6"/>
    </row>
    <row r="47" spans="1:163" ht="15">
      <c r="A47" s="87" t="s">
        <v>87</v>
      </c>
      <c r="B47" s="88" t="s">
        <v>88</v>
      </c>
      <c r="C47" s="46"/>
      <c r="D47" s="102">
        <v>3000</v>
      </c>
      <c r="E47" s="102"/>
      <c r="F47" s="103">
        <v>0</v>
      </c>
      <c r="G47" s="103">
        <f t="shared" si="9"/>
        <v>0</v>
      </c>
      <c r="H47" s="103">
        <v>0</v>
      </c>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6"/>
      <c r="FG47" s="6"/>
    </row>
    <row r="48" spans="1:163" ht="45">
      <c r="A48" s="87" t="s">
        <v>89</v>
      </c>
      <c r="B48" s="88" t="s">
        <v>90</v>
      </c>
      <c r="C48" s="46"/>
      <c r="D48" s="102"/>
      <c r="E48" s="102"/>
      <c r="F48" s="103"/>
      <c r="G48" s="103"/>
      <c r="H48" s="103"/>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6"/>
      <c r="FG48" s="6"/>
    </row>
    <row r="49" spans="1:163" ht="30">
      <c r="A49" s="87" t="s">
        <v>91</v>
      </c>
      <c r="B49" s="88" t="s">
        <v>92</v>
      </c>
      <c r="C49" s="46"/>
      <c r="D49" s="107"/>
      <c r="E49" s="107"/>
      <c r="F49" s="108">
        <v>456891</v>
      </c>
      <c r="G49" s="108">
        <f>F49-H49</f>
        <v>267286</v>
      </c>
      <c r="H49" s="108">
        <v>189605</v>
      </c>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6"/>
      <c r="FG49" s="6"/>
    </row>
    <row r="50" spans="1:163" ht="15">
      <c r="A50" s="82" t="s">
        <v>93</v>
      </c>
      <c r="B50" s="83" t="s">
        <v>94</v>
      </c>
      <c r="C50" s="46"/>
      <c r="D50" s="102"/>
      <c r="E50" s="102"/>
      <c r="F50" s="103"/>
      <c r="G50" s="103"/>
      <c r="H50" s="103"/>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6"/>
      <c r="FG50" s="6"/>
    </row>
    <row r="51" spans="1:163" ht="15">
      <c r="A51" s="79" t="s">
        <v>95</v>
      </c>
      <c r="B51" s="80" t="s">
        <v>96</v>
      </c>
      <c r="C51" s="65">
        <f aca="true" t="shared" si="10" ref="C51:H51">+C52+C57</f>
        <v>0</v>
      </c>
      <c r="D51" s="102">
        <f t="shared" si="10"/>
        <v>51000</v>
      </c>
      <c r="E51" s="102">
        <f t="shared" si="10"/>
        <v>0</v>
      </c>
      <c r="F51" s="102">
        <f t="shared" si="10"/>
        <v>33824.02</v>
      </c>
      <c r="G51" s="102">
        <f t="shared" si="10"/>
        <v>4035.019999999997</v>
      </c>
      <c r="H51" s="102">
        <f t="shared" si="10"/>
        <v>29789</v>
      </c>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6"/>
      <c r="FG51" s="6"/>
    </row>
    <row r="52" spans="1:163" ht="15">
      <c r="A52" s="79" t="s">
        <v>97</v>
      </c>
      <c r="B52" s="80" t="s">
        <v>98</v>
      </c>
      <c r="C52" s="65">
        <f aca="true" t="shared" si="11" ref="C52:H52">+C53+C55</f>
        <v>0</v>
      </c>
      <c r="D52" s="102">
        <f t="shared" si="11"/>
        <v>0</v>
      </c>
      <c r="E52" s="102">
        <f t="shared" si="11"/>
        <v>0</v>
      </c>
      <c r="F52" s="102">
        <f t="shared" si="11"/>
        <v>0</v>
      </c>
      <c r="G52" s="102">
        <f t="shared" si="11"/>
        <v>0</v>
      </c>
      <c r="H52" s="102">
        <f t="shared" si="11"/>
        <v>0</v>
      </c>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6"/>
      <c r="FG52" s="6"/>
    </row>
    <row r="53" spans="1:163" ht="15">
      <c r="A53" s="79" t="s">
        <v>99</v>
      </c>
      <c r="B53" s="80" t="s">
        <v>100</v>
      </c>
      <c r="C53" s="65">
        <f aca="true" t="shared" si="12" ref="C53:H53">+C54</f>
        <v>0</v>
      </c>
      <c r="D53" s="102">
        <f t="shared" si="12"/>
        <v>0</v>
      </c>
      <c r="E53" s="102">
        <f t="shared" si="12"/>
        <v>0</v>
      </c>
      <c r="F53" s="102">
        <f t="shared" si="12"/>
        <v>0</v>
      </c>
      <c r="G53" s="102">
        <f t="shared" si="12"/>
        <v>0</v>
      </c>
      <c r="H53" s="102">
        <f t="shared" si="12"/>
        <v>0</v>
      </c>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6"/>
      <c r="FG53" s="6"/>
    </row>
    <row r="54" spans="1:163" ht="15">
      <c r="A54" s="82" t="s">
        <v>101</v>
      </c>
      <c r="B54" s="83" t="s">
        <v>102</v>
      </c>
      <c r="C54" s="46"/>
      <c r="D54" s="102"/>
      <c r="E54" s="102"/>
      <c r="F54" s="103"/>
      <c r="G54" s="103"/>
      <c r="H54" s="103"/>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6"/>
      <c r="FG54" s="6"/>
    </row>
    <row r="55" spans="1:163" ht="15">
      <c r="A55" s="79" t="s">
        <v>103</v>
      </c>
      <c r="B55" s="80" t="s">
        <v>104</v>
      </c>
      <c r="C55" s="65">
        <f aca="true" t="shared" si="13" ref="C55:H55">+C56</f>
        <v>0</v>
      </c>
      <c r="D55" s="102">
        <f t="shared" si="13"/>
        <v>0</v>
      </c>
      <c r="E55" s="102">
        <f t="shared" si="13"/>
        <v>0</v>
      </c>
      <c r="F55" s="102">
        <f t="shared" si="13"/>
        <v>0</v>
      </c>
      <c r="G55" s="102">
        <f t="shared" si="13"/>
        <v>0</v>
      </c>
      <c r="H55" s="102">
        <f t="shared" si="13"/>
        <v>0</v>
      </c>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6"/>
      <c r="FG55" s="6"/>
    </row>
    <row r="56" spans="1:163" ht="15">
      <c r="A56" s="82" t="s">
        <v>105</v>
      </c>
      <c r="B56" s="83" t="s">
        <v>106</v>
      </c>
      <c r="C56" s="46"/>
      <c r="D56" s="102"/>
      <c r="E56" s="102"/>
      <c r="F56" s="103"/>
      <c r="G56" s="103"/>
      <c r="H56" s="103"/>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6"/>
      <c r="FG56" s="6"/>
    </row>
    <row r="57" spans="1:174" s="21" customFormat="1" ht="15">
      <c r="A57" s="79" t="s">
        <v>107</v>
      </c>
      <c r="B57" s="80" t="s">
        <v>108</v>
      </c>
      <c r="C57" s="65">
        <f aca="true" t="shared" si="14" ref="C57:H57">+C58+C62</f>
        <v>0</v>
      </c>
      <c r="D57" s="102">
        <f t="shared" si="14"/>
        <v>51000</v>
      </c>
      <c r="E57" s="102">
        <f t="shared" si="14"/>
        <v>0</v>
      </c>
      <c r="F57" s="102">
        <f t="shared" si="14"/>
        <v>33824.02</v>
      </c>
      <c r="G57" s="102">
        <f t="shared" si="14"/>
        <v>4035.019999999997</v>
      </c>
      <c r="H57" s="102">
        <f t="shared" si="14"/>
        <v>29789</v>
      </c>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9"/>
      <c r="FI57" s="89"/>
      <c r="FJ57" s="89"/>
      <c r="FK57" s="89"/>
      <c r="FL57" s="89"/>
      <c r="FM57" s="89"/>
      <c r="FN57" s="89"/>
      <c r="FO57" s="89"/>
      <c r="FP57" s="89"/>
      <c r="FQ57" s="89"/>
      <c r="FR57" s="89"/>
    </row>
    <row r="58" spans="1:163" ht="15">
      <c r="A58" s="79" t="s">
        <v>109</v>
      </c>
      <c r="B58" s="80" t="s">
        <v>110</v>
      </c>
      <c r="C58" s="65">
        <f aca="true" t="shared" si="15" ref="C58:H58">C61+C59+C60</f>
        <v>0</v>
      </c>
      <c r="D58" s="102">
        <f t="shared" si="15"/>
        <v>51000</v>
      </c>
      <c r="E58" s="102">
        <f t="shared" si="15"/>
        <v>0</v>
      </c>
      <c r="F58" s="102">
        <f t="shared" si="15"/>
        <v>33824.02</v>
      </c>
      <c r="G58" s="102">
        <f t="shared" si="15"/>
        <v>4035.019999999997</v>
      </c>
      <c r="H58" s="102">
        <f t="shared" si="15"/>
        <v>29789</v>
      </c>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6"/>
      <c r="FG58" s="6"/>
    </row>
    <row r="59" spans="1:163" ht="15">
      <c r="A59" s="90" t="s">
        <v>111</v>
      </c>
      <c r="B59" s="80" t="s">
        <v>112</v>
      </c>
      <c r="C59" s="65"/>
      <c r="D59" s="102"/>
      <c r="E59" s="102"/>
      <c r="F59" s="102"/>
      <c r="G59" s="102"/>
      <c r="H59" s="102"/>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6"/>
      <c r="FG59" s="6"/>
    </row>
    <row r="60" spans="1:163" ht="15">
      <c r="A60" s="90" t="s">
        <v>113</v>
      </c>
      <c r="B60" s="80" t="s">
        <v>114</v>
      </c>
      <c r="C60" s="65"/>
      <c r="D60" s="102"/>
      <c r="E60" s="102"/>
      <c r="F60" s="102"/>
      <c r="G60" s="102"/>
      <c r="H60" s="102"/>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6"/>
      <c r="FG60" s="6"/>
    </row>
    <row r="61" spans="1:163" ht="15">
      <c r="A61" s="82" t="s">
        <v>115</v>
      </c>
      <c r="B61" s="91" t="s">
        <v>116</v>
      </c>
      <c r="C61" s="46"/>
      <c r="D61" s="102">
        <v>51000</v>
      </c>
      <c r="E61" s="102"/>
      <c r="F61" s="103">
        <v>33824.02</v>
      </c>
      <c r="G61" s="103">
        <f>F61-H61</f>
        <v>4035.019999999997</v>
      </c>
      <c r="H61" s="103">
        <v>29789</v>
      </c>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6"/>
      <c r="FG61" s="6"/>
    </row>
    <row r="62" spans="1:163" ht="30">
      <c r="A62" s="79" t="s">
        <v>117</v>
      </c>
      <c r="B62" s="80" t="s">
        <v>118</v>
      </c>
      <c r="C62" s="65">
        <f aca="true" t="shared" si="16" ref="C62:H62">C63</f>
        <v>0</v>
      </c>
      <c r="D62" s="102">
        <f t="shared" si="16"/>
        <v>0</v>
      </c>
      <c r="E62" s="102">
        <f t="shared" si="16"/>
        <v>0</v>
      </c>
      <c r="F62" s="102">
        <f t="shared" si="16"/>
        <v>0</v>
      </c>
      <c r="G62" s="102">
        <f t="shared" si="16"/>
        <v>0</v>
      </c>
      <c r="H62" s="102">
        <f t="shared" si="16"/>
        <v>0</v>
      </c>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6"/>
      <c r="FG62" s="6"/>
    </row>
    <row r="63" spans="1:163" ht="15">
      <c r="A63" s="82" t="s">
        <v>119</v>
      </c>
      <c r="B63" s="91" t="s">
        <v>120</v>
      </c>
      <c r="C63" s="46"/>
      <c r="D63" s="102"/>
      <c r="E63" s="102"/>
      <c r="F63" s="103"/>
      <c r="G63" s="103"/>
      <c r="H63" s="103"/>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6"/>
      <c r="FG63" s="6"/>
    </row>
    <row r="64" spans="1:163" ht="15">
      <c r="A64" s="79" t="s">
        <v>121</v>
      </c>
      <c r="B64" s="80" t="s">
        <v>122</v>
      </c>
      <c r="C64" s="65">
        <f aca="true" t="shared" si="17" ref="C64:H64">+C65</f>
        <v>0</v>
      </c>
      <c r="D64" s="102">
        <f t="shared" si="17"/>
        <v>698000</v>
      </c>
      <c r="E64" s="102">
        <f t="shared" si="17"/>
        <v>0</v>
      </c>
      <c r="F64" s="102">
        <f t="shared" si="17"/>
        <v>77</v>
      </c>
      <c r="G64" s="102">
        <f t="shared" si="17"/>
        <v>77</v>
      </c>
      <c r="H64" s="102">
        <f t="shared" si="17"/>
        <v>0</v>
      </c>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6"/>
      <c r="FG64" s="6"/>
    </row>
    <row r="65" spans="1:163" ht="30">
      <c r="A65" s="79" t="s">
        <v>123</v>
      </c>
      <c r="B65" s="80" t="s">
        <v>124</v>
      </c>
      <c r="C65" s="65">
        <f aca="true" t="shared" si="18" ref="C65:H65">+C66+C79</f>
        <v>0</v>
      </c>
      <c r="D65" s="102">
        <f t="shared" si="18"/>
        <v>698000</v>
      </c>
      <c r="E65" s="102">
        <f t="shared" si="18"/>
        <v>0</v>
      </c>
      <c r="F65" s="102">
        <f t="shared" si="18"/>
        <v>77</v>
      </c>
      <c r="G65" s="102">
        <f t="shared" si="18"/>
        <v>77</v>
      </c>
      <c r="H65" s="102">
        <f t="shared" si="18"/>
        <v>0</v>
      </c>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6"/>
      <c r="FG65" s="6"/>
    </row>
    <row r="66" spans="1:163" ht="15">
      <c r="A66" s="79" t="s">
        <v>125</v>
      </c>
      <c r="B66" s="80" t="s">
        <v>126</v>
      </c>
      <c r="C66" s="65">
        <f aca="true" t="shared" si="19" ref="C66:H66">C67+C68+C69+C70+C72+C73+C74+C75+C71+C76+C77+C78</f>
        <v>0</v>
      </c>
      <c r="D66" s="102">
        <f t="shared" si="19"/>
        <v>698000</v>
      </c>
      <c r="E66" s="102">
        <f t="shared" si="19"/>
        <v>0</v>
      </c>
      <c r="F66" s="102">
        <f t="shared" si="19"/>
        <v>0</v>
      </c>
      <c r="G66" s="102">
        <f t="shared" si="19"/>
        <v>0</v>
      </c>
      <c r="H66" s="102">
        <f t="shared" si="19"/>
        <v>0</v>
      </c>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6"/>
      <c r="FG66" s="6"/>
    </row>
    <row r="67" spans="1:163" ht="30">
      <c r="A67" s="82" t="s">
        <v>127</v>
      </c>
      <c r="B67" s="91" t="s">
        <v>128</v>
      </c>
      <c r="C67" s="46"/>
      <c r="D67" s="102"/>
      <c r="E67" s="102"/>
      <c r="F67" s="103"/>
      <c r="G67" s="103"/>
      <c r="H67" s="103"/>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6"/>
      <c r="FG67" s="6"/>
    </row>
    <row r="68" spans="1:163" ht="30">
      <c r="A68" s="82" t="s">
        <v>129</v>
      </c>
      <c r="B68" s="91" t="s">
        <v>130</v>
      </c>
      <c r="C68" s="46"/>
      <c r="D68" s="102">
        <v>0</v>
      </c>
      <c r="E68" s="102"/>
      <c r="F68" s="103">
        <v>0</v>
      </c>
      <c r="G68" s="103">
        <f>F68-H68</f>
        <v>0</v>
      </c>
      <c r="H68" s="103">
        <v>0</v>
      </c>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6"/>
      <c r="FG68" s="6"/>
    </row>
    <row r="69" spans="1:163" ht="30">
      <c r="A69" s="92" t="s">
        <v>131</v>
      </c>
      <c r="B69" s="91" t="s">
        <v>132</v>
      </c>
      <c r="C69" s="46"/>
      <c r="D69" s="102">
        <v>0</v>
      </c>
      <c r="E69" s="102"/>
      <c r="F69" s="103"/>
      <c r="G69" s="103"/>
      <c r="H69" s="103"/>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6"/>
      <c r="FG69" s="6"/>
    </row>
    <row r="70" spans="1:163" ht="30">
      <c r="A70" s="82" t="s">
        <v>133</v>
      </c>
      <c r="B70" s="93" t="s">
        <v>134</v>
      </c>
      <c r="C70" s="46"/>
      <c r="D70" s="102">
        <v>30000</v>
      </c>
      <c r="E70" s="102"/>
      <c r="F70" s="103">
        <v>0</v>
      </c>
      <c r="G70" s="103">
        <f>F70-H70</f>
        <v>0</v>
      </c>
      <c r="H70" s="103">
        <v>0</v>
      </c>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6"/>
      <c r="FG70" s="6"/>
    </row>
    <row r="71" spans="1:163" ht="15">
      <c r="A71" s="82" t="s">
        <v>135</v>
      </c>
      <c r="B71" s="93" t="s">
        <v>136</v>
      </c>
      <c r="C71" s="46"/>
      <c r="D71" s="102"/>
      <c r="E71" s="102"/>
      <c r="F71" s="103"/>
      <c r="G71" s="103"/>
      <c r="H71" s="103"/>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6"/>
      <c r="FG71" s="6"/>
    </row>
    <row r="72" spans="1:163" ht="30">
      <c r="A72" s="82" t="s">
        <v>137</v>
      </c>
      <c r="B72" s="93" t="s">
        <v>138</v>
      </c>
      <c r="C72" s="46"/>
      <c r="D72" s="102"/>
      <c r="E72" s="102"/>
      <c r="F72" s="103"/>
      <c r="G72" s="103"/>
      <c r="H72" s="103"/>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6"/>
      <c r="FG72" s="6"/>
    </row>
    <row r="73" spans="1:163" ht="30">
      <c r="A73" s="82" t="s">
        <v>139</v>
      </c>
      <c r="B73" s="93" t="s">
        <v>140</v>
      </c>
      <c r="C73" s="46"/>
      <c r="D73" s="102"/>
      <c r="E73" s="102"/>
      <c r="F73" s="103"/>
      <c r="G73" s="103"/>
      <c r="H73" s="103"/>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6"/>
      <c r="FG73" s="6"/>
    </row>
    <row r="74" spans="1:163" ht="30">
      <c r="A74" s="82" t="s">
        <v>141</v>
      </c>
      <c r="B74" s="93" t="s">
        <v>142</v>
      </c>
      <c r="C74" s="46"/>
      <c r="D74" s="102"/>
      <c r="E74" s="102"/>
      <c r="F74" s="103"/>
      <c r="G74" s="103"/>
      <c r="H74" s="103"/>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6"/>
      <c r="FG74" s="6"/>
    </row>
    <row r="75" spans="1:163" ht="75">
      <c r="A75" s="82" t="s">
        <v>143</v>
      </c>
      <c r="B75" s="93" t="s">
        <v>144</v>
      </c>
      <c r="C75" s="46"/>
      <c r="D75" s="102"/>
      <c r="E75" s="102"/>
      <c r="F75" s="103">
        <v>0</v>
      </c>
      <c r="G75" s="103">
        <f>F75-H75</f>
        <v>0</v>
      </c>
      <c r="H75" s="103">
        <v>0</v>
      </c>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6"/>
      <c r="FG75" s="6"/>
    </row>
    <row r="76" spans="1:163" ht="30">
      <c r="A76" s="82" t="s">
        <v>145</v>
      </c>
      <c r="B76" s="93" t="s">
        <v>146</v>
      </c>
      <c r="C76" s="46"/>
      <c r="D76" s="102">
        <v>668000</v>
      </c>
      <c r="E76" s="102"/>
      <c r="F76" s="103"/>
      <c r="G76" s="103"/>
      <c r="H76" s="103"/>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6"/>
      <c r="FG76" s="6"/>
    </row>
    <row r="77" spans="1:163" ht="30">
      <c r="A77" s="82" t="s">
        <v>147</v>
      </c>
      <c r="B77" s="93" t="s">
        <v>148</v>
      </c>
      <c r="C77" s="46"/>
      <c r="D77" s="102"/>
      <c r="E77" s="102"/>
      <c r="F77" s="103"/>
      <c r="G77" s="103"/>
      <c r="H77" s="103"/>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6"/>
      <c r="FG77" s="6"/>
    </row>
    <row r="78" spans="1:163" ht="60">
      <c r="A78" s="82"/>
      <c r="B78" s="93" t="s">
        <v>149</v>
      </c>
      <c r="C78" s="46"/>
      <c r="D78" s="102"/>
      <c r="E78" s="102"/>
      <c r="F78" s="103"/>
      <c r="G78" s="103"/>
      <c r="H78" s="103"/>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6"/>
      <c r="FG78" s="6"/>
    </row>
    <row r="79" spans="1:163" ht="15">
      <c r="A79" s="79" t="s">
        <v>150</v>
      </c>
      <c r="B79" s="80" t="s">
        <v>151</v>
      </c>
      <c r="C79" s="65">
        <f aca="true" t="shared" si="20" ref="C79:H79">+C80+C81+C82+C83+C84+C85+C86+C87</f>
        <v>0</v>
      </c>
      <c r="D79" s="102">
        <f t="shared" si="20"/>
        <v>0</v>
      </c>
      <c r="E79" s="102">
        <f t="shared" si="20"/>
        <v>0</v>
      </c>
      <c r="F79" s="102">
        <f t="shared" si="20"/>
        <v>77</v>
      </c>
      <c r="G79" s="102">
        <f t="shared" si="20"/>
        <v>77</v>
      </c>
      <c r="H79" s="102">
        <f t="shared" si="20"/>
        <v>0</v>
      </c>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6"/>
      <c r="FG79" s="6"/>
    </row>
    <row r="80" spans="1:163" ht="30">
      <c r="A80" s="94" t="s">
        <v>152</v>
      </c>
      <c r="B80" s="83" t="s">
        <v>153</v>
      </c>
      <c r="C80" s="46"/>
      <c r="D80" s="102"/>
      <c r="E80" s="102"/>
      <c r="F80" s="103"/>
      <c r="G80" s="103"/>
      <c r="H80" s="103"/>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6"/>
      <c r="FG80" s="6"/>
    </row>
    <row r="81" spans="1:163" ht="30">
      <c r="A81" s="94" t="s">
        <v>154</v>
      </c>
      <c r="B81" s="36" t="s">
        <v>134</v>
      </c>
      <c r="C81" s="46"/>
      <c r="D81" s="102"/>
      <c r="E81" s="102"/>
      <c r="F81" s="103"/>
      <c r="G81" s="103"/>
      <c r="H81" s="103"/>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6"/>
      <c r="FG81" s="6"/>
    </row>
    <row r="82" spans="1:163" ht="45">
      <c r="A82" s="82" t="s">
        <v>155</v>
      </c>
      <c r="B82" s="83" t="s">
        <v>156</v>
      </c>
      <c r="C82" s="46"/>
      <c r="D82" s="102"/>
      <c r="E82" s="102"/>
      <c r="F82" s="103">
        <v>76</v>
      </c>
      <c r="G82" s="103">
        <f>F82-H82</f>
        <v>76</v>
      </c>
      <c r="H82" s="103">
        <v>0</v>
      </c>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6"/>
      <c r="FG82" s="6"/>
    </row>
    <row r="83" spans="1:163" ht="45">
      <c r="A83" s="82" t="s">
        <v>157</v>
      </c>
      <c r="B83" s="83" t="s">
        <v>158</v>
      </c>
      <c r="C83" s="46"/>
      <c r="D83" s="102"/>
      <c r="E83" s="102"/>
      <c r="F83" s="103">
        <v>0</v>
      </c>
      <c r="G83" s="103">
        <f>F83-H83</f>
        <v>0</v>
      </c>
      <c r="H83" s="103">
        <v>0</v>
      </c>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6"/>
      <c r="FG83" s="6"/>
    </row>
    <row r="84" spans="1:163" ht="30">
      <c r="A84" s="82" t="s">
        <v>159</v>
      </c>
      <c r="B84" s="83" t="s">
        <v>138</v>
      </c>
      <c r="C84" s="46"/>
      <c r="D84" s="102"/>
      <c r="E84" s="102"/>
      <c r="F84" s="103">
        <v>0</v>
      </c>
      <c r="G84" s="103">
        <f>F84-H84</f>
        <v>0</v>
      </c>
      <c r="H84" s="103">
        <v>0</v>
      </c>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6"/>
      <c r="FG84" s="6"/>
    </row>
    <row r="85" spans="1:90" ht="30">
      <c r="A85" s="86" t="s">
        <v>160</v>
      </c>
      <c r="B85" s="95" t="s">
        <v>161</v>
      </c>
      <c r="C85" s="46"/>
      <c r="D85" s="102">
        <v>0</v>
      </c>
      <c r="E85" s="102"/>
      <c r="F85" s="103"/>
      <c r="G85" s="103"/>
      <c r="H85" s="103"/>
      <c r="AR85" s="6"/>
      <c r="BR85" s="6"/>
      <c r="BS85" s="6"/>
      <c r="BT85" s="6"/>
      <c r="CL85" s="6"/>
    </row>
    <row r="86" spans="1:90" ht="75">
      <c r="A86" s="96" t="s">
        <v>162</v>
      </c>
      <c r="B86" s="97" t="s">
        <v>163</v>
      </c>
      <c r="C86" s="46"/>
      <c r="D86" s="102"/>
      <c r="E86" s="102"/>
      <c r="F86" s="103">
        <v>1</v>
      </c>
      <c r="G86" s="103">
        <f>F86-H86</f>
        <v>1</v>
      </c>
      <c r="H86" s="103">
        <v>0</v>
      </c>
      <c r="BR86" s="6"/>
      <c r="BS86" s="6"/>
      <c r="BT86" s="6"/>
      <c r="CL86" s="6"/>
    </row>
    <row r="87" spans="1:90" ht="45">
      <c r="A87" s="96" t="s">
        <v>164</v>
      </c>
      <c r="B87" s="98" t="s">
        <v>165</v>
      </c>
      <c r="C87" s="46"/>
      <c r="D87" s="102"/>
      <c r="E87" s="102"/>
      <c r="F87" s="103"/>
      <c r="G87" s="103"/>
      <c r="H87" s="103"/>
      <c r="BR87" s="6"/>
      <c r="BS87" s="6"/>
      <c r="BT87" s="6"/>
      <c r="CL87" s="6"/>
    </row>
    <row r="88" spans="1:90" ht="30">
      <c r="A88" s="99" t="s">
        <v>166</v>
      </c>
      <c r="B88" s="99" t="s">
        <v>167</v>
      </c>
      <c r="C88" s="65">
        <f>C89</f>
        <v>0</v>
      </c>
      <c r="D88" s="105">
        <f aca="true" t="shared" si="21" ref="D88:H90">D89</f>
        <v>0</v>
      </c>
      <c r="E88" s="105">
        <f t="shared" si="21"/>
        <v>0</v>
      </c>
      <c r="F88" s="105">
        <f t="shared" si="21"/>
        <v>0</v>
      </c>
      <c r="G88" s="105">
        <f t="shared" si="21"/>
        <v>0</v>
      </c>
      <c r="H88" s="105">
        <f t="shared" si="21"/>
        <v>0</v>
      </c>
      <c r="CL88" s="6"/>
    </row>
    <row r="89" spans="1:90" ht="45">
      <c r="A89" s="99" t="s">
        <v>168</v>
      </c>
      <c r="B89" s="99" t="s">
        <v>169</v>
      </c>
      <c r="C89" s="65">
        <f>C90</f>
        <v>0</v>
      </c>
      <c r="D89" s="105">
        <f t="shared" si="21"/>
        <v>0</v>
      </c>
      <c r="E89" s="105">
        <f t="shared" si="21"/>
        <v>0</v>
      </c>
      <c r="F89" s="105">
        <f t="shared" si="21"/>
        <v>0</v>
      </c>
      <c r="G89" s="105">
        <f t="shared" si="21"/>
        <v>0</v>
      </c>
      <c r="H89" s="105">
        <f t="shared" si="21"/>
        <v>0</v>
      </c>
      <c r="CL89" s="6"/>
    </row>
    <row r="90" spans="1:90" ht="30">
      <c r="A90" s="98"/>
      <c r="B90" s="98" t="s">
        <v>170</v>
      </c>
      <c r="C90" s="65">
        <f>C91</f>
        <v>0</v>
      </c>
      <c r="D90" s="105">
        <f t="shared" si="21"/>
        <v>0</v>
      </c>
      <c r="E90" s="105">
        <f t="shared" si="21"/>
        <v>0</v>
      </c>
      <c r="F90" s="105">
        <f t="shared" si="21"/>
        <v>0</v>
      </c>
      <c r="G90" s="105">
        <f t="shared" si="21"/>
        <v>0</v>
      </c>
      <c r="H90" s="105">
        <f t="shared" si="21"/>
        <v>0</v>
      </c>
      <c r="CL90" s="6"/>
    </row>
    <row r="91" spans="1:90" ht="15">
      <c r="A91" s="98" t="s">
        <v>171</v>
      </c>
      <c r="B91" s="98" t="s">
        <v>172</v>
      </c>
      <c r="C91" s="46"/>
      <c r="D91" s="106"/>
      <c r="E91" s="106"/>
      <c r="F91" s="106"/>
      <c r="G91" s="106"/>
      <c r="H91" s="106"/>
      <c r="CL91" s="6"/>
    </row>
    <row r="92" spans="1:90" ht="15">
      <c r="A92" s="99" t="s">
        <v>173</v>
      </c>
      <c r="B92" s="99" t="s">
        <v>174</v>
      </c>
      <c r="C92" s="65">
        <f aca="true" t="shared" si="22" ref="C92:H92">C93</f>
        <v>0</v>
      </c>
      <c r="D92" s="105">
        <f t="shared" si="22"/>
        <v>0</v>
      </c>
      <c r="E92" s="105">
        <f t="shared" si="22"/>
        <v>0</v>
      </c>
      <c r="F92" s="105">
        <f t="shared" si="22"/>
        <v>-882549</v>
      </c>
      <c r="G92" s="105">
        <f t="shared" si="22"/>
        <v>235408</v>
      </c>
      <c r="H92" s="105">
        <f t="shared" si="22"/>
        <v>-1117957</v>
      </c>
      <c r="CL92" s="6"/>
    </row>
    <row r="93" spans="1:90" ht="30">
      <c r="A93" s="98" t="s">
        <v>175</v>
      </c>
      <c r="B93" s="98" t="s">
        <v>176</v>
      </c>
      <c r="C93" s="46"/>
      <c r="D93" s="106"/>
      <c r="E93" s="106"/>
      <c r="F93" s="106">
        <v>-882549</v>
      </c>
      <c r="G93" s="103">
        <f>F93-H93</f>
        <v>235408</v>
      </c>
      <c r="H93" s="106">
        <v>-1117957</v>
      </c>
      <c r="CL93" s="6"/>
    </row>
    <row r="94" ht="15">
      <c r="CL94" s="6"/>
    </row>
    <row r="95" ht="15">
      <c r="CL95" s="6"/>
    </row>
    <row r="96" spans="2:90" ht="15.75">
      <c r="B96" s="118" t="s">
        <v>430</v>
      </c>
      <c r="C96" s="119"/>
      <c r="D96" s="119" t="s">
        <v>431</v>
      </c>
      <c r="E96" s="118"/>
      <c r="F96" s="120"/>
      <c r="G96" s="120" t="s">
        <v>432</v>
      </c>
      <c r="CL96" s="6"/>
    </row>
    <row r="97" spans="2:90" ht="15">
      <c r="B97" s="121" t="s">
        <v>433</v>
      </c>
      <c r="C97" s="122"/>
      <c r="D97" s="122" t="s">
        <v>434</v>
      </c>
      <c r="E97" s="121"/>
      <c r="F97" s="123"/>
      <c r="G97" s="123" t="s">
        <v>435</v>
      </c>
      <c r="CL97" s="6"/>
    </row>
    <row r="98" ht="15">
      <c r="CL98" s="6"/>
    </row>
    <row r="99" ht="15">
      <c r="CL99" s="6"/>
    </row>
    <row r="100" ht="15">
      <c r="CL100" s="6"/>
    </row>
    <row r="101" ht="15">
      <c r="CL101" s="6"/>
    </row>
    <row r="102" ht="15">
      <c r="CL102" s="6"/>
    </row>
    <row r="103" ht="15">
      <c r="CL103" s="6"/>
    </row>
  </sheetData>
  <sheetProtection/>
  <protectedRanges>
    <protectedRange sqref="C85:C86 C69:C81 C61 C17:C26 C29:C50 C54:C55 C57 C64:C65" name="Zonă1"/>
    <protectedRange sqref="G82:G84 G68 F80:G81 F24:G26 F54:G54 D79:G79 F17:G22 D23:G23 D55:G55 F69:G78 G93 F29:H50 H17:H26 H54:H55 D57:H57 D64:H65 F61:H61 H69:H81 F85:H87" name="Zonă1_1"/>
  </protectedRanges>
  <mergeCells count="31">
    <mergeCell ref="EV4:EZ4"/>
    <mergeCell ref="FA4:FE4"/>
    <mergeCell ref="DR4:DV4"/>
    <mergeCell ref="DW4:EA4"/>
    <mergeCell ref="EB4:EF4"/>
    <mergeCell ref="EG4:EK4"/>
    <mergeCell ref="EL4:EP4"/>
    <mergeCell ref="EQ4:EU4"/>
    <mergeCell ref="DM4:DQ4"/>
    <mergeCell ref="BJ4:BN4"/>
    <mergeCell ref="BO4:BS4"/>
    <mergeCell ref="BT4:BX4"/>
    <mergeCell ref="BY4:CC4"/>
    <mergeCell ref="CD4:CH4"/>
    <mergeCell ref="CI4:CM4"/>
    <mergeCell ref="CN4:CR4"/>
    <mergeCell ref="DH4:DL4"/>
    <mergeCell ref="DC4:DG4"/>
    <mergeCell ref="H4:K4"/>
    <mergeCell ref="L4:P4"/>
    <mergeCell ref="Q4:U4"/>
    <mergeCell ref="V4:Z4"/>
    <mergeCell ref="BE4:BI4"/>
    <mergeCell ref="CX4:DB4"/>
    <mergeCell ref="CS4:CW4"/>
    <mergeCell ref="AA4:AE4"/>
    <mergeCell ref="AP4:AT4"/>
    <mergeCell ref="AU4:AY4"/>
    <mergeCell ref="AZ4:BD4"/>
    <mergeCell ref="AK4:AO4"/>
    <mergeCell ref="AF4:AJ4"/>
  </mergeCells>
  <printOptions/>
  <pageMargins left="0.75" right="0.75" top="1" bottom="1"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rgb="FFCC00CC"/>
  </sheetPr>
  <dimension ref="A1:IL200"/>
  <sheetViews>
    <sheetView zoomScale="90" zoomScaleNormal="90" zoomScalePageLayoutView="0" workbookViewId="0" topLeftCell="A1">
      <pane xSplit="3" ySplit="6" topLeftCell="D190" activePane="bottomRight" state="frozen"/>
      <selection pane="topLeft" activeCell="B2" sqref="B2"/>
      <selection pane="topRight" activeCell="B2" sqref="B2"/>
      <selection pane="bottomLeft" activeCell="B2" sqref="B2"/>
      <selection pane="bottomRight" activeCell="B208" sqref="B208"/>
    </sheetView>
  </sheetViews>
  <sheetFormatPr defaultColWidth="9.140625" defaultRowHeight="12.75"/>
  <cols>
    <col min="1" max="1" width="13.421875" style="1" bestFit="1" customWidth="1"/>
    <col min="2" max="2" width="71.28125" style="4" customWidth="1"/>
    <col min="3" max="3" width="7.8515625" style="4" customWidth="1"/>
    <col min="4" max="4" width="14.28125" style="4" customWidth="1"/>
    <col min="5" max="5" width="14.28125" style="4" bestFit="1" customWidth="1"/>
    <col min="6" max="6" width="15.7109375" style="4" hidden="1" customWidth="1"/>
    <col min="7" max="7" width="15.421875" style="4" bestFit="1" customWidth="1"/>
    <col min="8" max="8" width="14.57421875" style="4" bestFit="1" customWidth="1"/>
    <col min="9" max="9" width="11.57421875" style="5" bestFit="1" customWidth="1"/>
    <col min="10" max="16384" width="9.140625" style="5" customWidth="1"/>
  </cols>
  <sheetData>
    <row r="1" spans="2:3" ht="17.25">
      <c r="B1" s="2" t="s">
        <v>425</v>
      </c>
      <c r="C1" s="3"/>
    </row>
    <row r="2" spans="2:3" ht="15">
      <c r="B2" s="3"/>
      <c r="C2" s="3"/>
    </row>
    <row r="3" spans="2:4" ht="15">
      <c r="B3" s="3"/>
      <c r="C3" s="3"/>
      <c r="D3" s="6"/>
    </row>
    <row r="4" spans="4:8" ht="15">
      <c r="D4" s="7"/>
      <c r="E4" s="7"/>
      <c r="F4" s="8"/>
      <c r="G4" s="9"/>
      <c r="H4" s="10" t="s">
        <v>426</v>
      </c>
    </row>
    <row r="5" spans="1:8" s="14" customFormat="1" ht="105">
      <c r="A5" s="11" t="s">
        <v>1</v>
      </c>
      <c r="B5" s="12" t="s">
        <v>2</v>
      </c>
      <c r="C5" s="12"/>
      <c r="D5" s="12" t="s">
        <v>177</v>
      </c>
      <c r="E5" s="13" t="s">
        <v>178</v>
      </c>
      <c r="F5" s="13" t="s">
        <v>179</v>
      </c>
      <c r="G5" s="12" t="s">
        <v>180</v>
      </c>
      <c r="H5" s="12" t="s">
        <v>181</v>
      </c>
    </row>
    <row r="6" spans="1:8" ht="15">
      <c r="A6" s="15"/>
      <c r="B6" s="16" t="s">
        <v>182</v>
      </c>
      <c r="C6" s="16"/>
      <c r="D6" s="17">
        <v>1</v>
      </c>
      <c r="E6" s="17">
        <v>2</v>
      </c>
      <c r="F6" s="17">
        <v>3</v>
      </c>
      <c r="G6" s="17">
        <v>4</v>
      </c>
      <c r="H6" s="17" t="s">
        <v>183</v>
      </c>
    </row>
    <row r="7" spans="1:10" s="21" customFormat="1" ht="16.5" customHeight="1">
      <c r="A7" s="18" t="s">
        <v>184</v>
      </c>
      <c r="B7" s="19" t="s">
        <v>185</v>
      </c>
      <c r="C7" s="54">
        <f aca="true" t="shared" si="0" ref="C7:H7">+C8+C16</f>
        <v>0</v>
      </c>
      <c r="D7" s="54">
        <f t="shared" si="0"/>
        <v>82571850</v>
      </c>
      <c r="E7" s="54">
        <f t="shared" si="0"/>
        <v>90152850</v>
      </c>
      <c r="F7" s="54">
        <f t="shared" si="0"/>
        <v>0</v>
      </c>
      <c r="G7" s="54">
        <f t="shared" si="0"/>
        <v>65463413.390000015</v>
      </c>
      <c r="H7" s="54">
        <f t="shared" si="0"/>
        <v>29538174.929999996</v>
      </c>
      <c r="I7" s="20"/>
      <c r="J7" s="20"/>
    </row>
    <row r="8" spans="1:10" s="21" customFormat="1" ht="15">
      <c r="A8" s="18" t="s">
        <v>186</v>
      </c>
      <c r="B8" s="22" t="s">
        <v>187</v>
      </c>
      <c r="C8" s="55">
        <f aca="true" t="shared" si="1" ref="C8:H8">+C9+C10+C13+C11+C12+C15+C169</f>
        <v>0</v>
      </c>
      <c r="D8" s="55">
        <f t="shared" si="1"/>
        <v>82571850</v>
      </c>
      <c r="E8" s="55">
        <f t="shared" si="1"/>
        <v>90152850</v>
      </c>
      <c r="F8" s="55">
        <f t="shared" si="1"/>
        <v>0</v>
      </c>
      <c r="G8" s="55">
        <f t="shared" si="1"/>
        <v>65463413.390000015</v>
      </c>
      <c r="H8" s="55">
        <f t="shared" si="1"/>
        <v>29538174.929999996</v>
      </c>
      <c r="I8" s="20"/>
      <c r="J8" s="20"/>
    </row>
    <row r="9" spans="1:10" s="21" customFormat="1" ht="15">
      <c r="A9" s="18" t="s">
        <v>188</v>
      </c>
      <c r="B9" s="22" t="s">
        <v>189</v>
      </c>
      <c r="C9" s="55">
        <f aca="true" t="shared" si="2" ref="C9:H9">+C23</f>
        <v>0</v>
      </c>
      <c r="D9" s="55">
        <f t="shared" si="2"/>
        <v>1082040</v>
      </c>
      <c r="E9" s="55">
        <f t="shared" si="2"/>
        <v>1082040</v>
      </c>
      <c r="F9" s="55">
        <f t="shared" si="2"/>
        <v>0</v>
      </c>
      <c r="G9" s="55">
        <f t="shared" si="2"/>
        <v>715741</v>
      </c>
      <c r="H9" s="55">
        <f t="shared" si="2"/>
        <v>362280</v>
      </c>
      <c r="I9" s="20"/>
      <c r="J9" s="20"/>
    </row>
    <row r="10" spans="1:10" s="21" customFormat="1" ht="16.5" customHeight="1">
      <c r="A10" s="18" t="s">
        <v>190</v>
      </c>
      <c r="B10" s="22" t="s">
        <v>191</v>
      </c>
      <c r="C10" s="55">
        <f aca="true" t="shared" si="3" ref="C10:H10">+C43</f>
        <v>0</v>
      </c>
      <c r="D10" s="55">
        <f t="shared" si="3"/>
        <v>62024650</v>
      </c>
      <c r="E10" s="55">
        <f t="shared" si="3"/>
        <v>69605650</v>
      </c>
      <c r="F10" s="55">
        <f t="shared" si="3"/>
        <v>0</v>
      </c>
      <c r="G10" s="55">
        <f t="shared" si="3"/>
        <v>45858274.83000001</v>
      </c>
      <c r="H10" s="55">
        <f t="shared" si="3"/>
        <v>19958621.639999997</v>
      </c>
      <c r="I10" s="20"/>
      <c r="J10" s="20"/>
    </row>
    <row r="11" spans="1:10" s="21" customFormat="1" ht="15">
      <c r="A11" s="18" t="s">
        <v>192</v>
      </c>
      <c r="B11" s="22" t="s">
        <v>193</v>
      </c>
      <c r="C11" s="55">
        <f aca="true" t="shared" si="4" ref="C11:H11">+C70</f>
        <v>0</v>
      </c>
      <c r="D11" s="55">
        <f t="shared" si="4"/>
        <v>0</v>
      </c>
      <c r="E11" s="55">
        <f t="shared" si="4"/>
        <v>0</v>
      </c>
      <c r="F11" s="55">
        <f t="shared" si="4"/>
        <v>0</v>
      </c>
      <c r="G11" s="55">
        <f t="shared" si="4"/>
        <v>0</v>
      </c>
      <c r="H11" s="55">
        <f t="shared" si="4"/>
        <v>0</v>
      </c>
      <c r="I11" s="20"/>
      <c r="J11" s="20"/>
    </row>
    <row r="12" spans="1:10" s="21" customFormat="1" ht="30">
      <c r="A12" s="18"/>
      <c r="B12" s="22" t="s">
        <v>194</v>
      </c>
      <c r="C12" s="55">
        <f aca="true" t="shared" si="5" ref="C12:H12">C170</f>
        <v>0</v>
      </c>
      <c r="D12" s="55">
        <f t="shared" si="5"/>
        <v>17875160</v>
      </c>
      <c r="E12" s="55">
        <f t="shared" si="5"/>
        <v>17875160</v>
      </c>
      <c r="F12" s="55">
        <f t="shared" si="5"/>
        <v>0</v>
      </c>
      <c r="G12" s="55">
        <f t="shared" si="5"/>
        <v>17875160</v>
      </c>
      <c r="H12" s="55">
        <f t="shared" si="5"/>
        <v>8700637</v>
      </c>
      <c r="I12" s="20"/>
      <c r="J12" s="20"/>
    </row>
    <row r="13" spans="1:10" s="21" customFormat="1" ht="16.5" customHeight="1">
      <c r="A13" s="18" t="s">
        <v>195</v>
      </c>
      <c r="B13" s="22" t="s">
        <v>196</v>
      </c>
      <c r="C13" s="55">
        <f aca="true" t="shared" si="6" ref="C13:H13">C175</f>
        <v>0</v>
      </c>
      <c r="D13" s="55">
        <f t="shared" si="6"/>
        <v>1590000</v>
      </c>
      <c r="E13" s="55">
        <f t="shared" si="6"/>
        <v>1590000</v>
      </c>
      <c r="F13" s="55">
        <f t="shared" si="6"/>
        <v>0</v>
      </c>
      <c r="G13" s="55">
        <f t="shared" si="6"/>
        <v>1053693</v>
      </c>
      <c r="H13" s="55">
        <f t="shared" si="6"/>
        <v>529060</v>
      </c>
      <c r="I13" s="20"/>
      <c r="J13" s="20"/>
    </row>
    <row r="14" spans="1:10" s="21" customFormat="1" ht="30">
      <c r="A14" s="18" t="s">
        <v>197</v>
      </c>
      <c r="B14" s="22" t="s">
        <v>198</v>
      </c>
      <c r="C14" s="55">
        <f aca="true" t="shared" si="7" ref="C14:H14">C182</f>
        <v>0</v>
      </c>
      <c r="D14" s="55">
        <f t="shared" si="7"/>
        <v>0</v>
      </c>
      <c r="E14" s="55">
        <f t="shared" si="7"/>
        <v>0</v>
      </c>
      <c r="F14" s="55">
        <f t="shared" si="7"/>
        <v>0</v>
      </c>
      <c r="G14" s="55">
        <f t="shared" si="7"/>
        <v>0</v>
      </c>
      <c r="H14" s="55">
        <f t="shared" si="7"/>
        <v>0</v>
      </c>
      <c r="I14" s="20"/>
      <c r="J14" s="20"/>
    </row>
    <row r="15" spans="1:10" s="21" customFormat="1" ht="16.5" customHeight="1">
      <c r="A15" s="18" t="s">
        <v>199</v>
      </c>
      <c r="B15" s="22" t="s">
        <v>199</v>
      </c>
      <c r="C15" s="55">
        <f aca="true" t="shared" si="8" ref="C15:H15">C73</f>
        <v>0</v>
      </c>
      <c r="D15" s="55">
        <f t="shared" si="8"/>
        <v>0</v>
      </c>
      <c r="E15" s="55">
        <f t="shared" si="8"/>
        <v>0</v>
      </c>
      <c r="F15" s="55">
        <f t="shared" si="8"/>
        <v>0</v>
      </c>
      <c r="G15" s="55">
        <f t="shared" si="8"/>
        <v>0</v>
      </c>
      <c r="H15" s="55">
        <f t="shared" si="8"/>
        <v>0</v>
      </c>
      <c r="I15" s="20"/>
      <c r="J15" s="20"/>
    </row>
    <row r="16" spans="1:10" s="21" customFormat="1" ht="16.5" customHeight="1">
      <c r="A16" s="18" t="s">
        <v>200</v>
      </c>
      <c r="B16" s="22" t="s">
        <v>201</v>
      </c>
      <c r="C16" s="55">
        <f aca="true" t="shared" si="9" ref="C16:H17">C77</f>
        <v>0</v>
      </c>
      <c r="D16" s="55">
        <f t="shared" si="9"/>
        <v>0</v>
      </c>
      <c r="E16" s="55">
        <f t="shared" si="9"/>
        <v>0</v>
      </c>
      <c r="F16" s="55">
        <f t="shared" si="9"/>
        <v>0</v>
      </c>
      <c r="G16" s="55">
        <f t="shared" si="9"/>
        <v>0</v>
      </c>
      <c r="H16" s="55">
        <f t="shared" si="9"/>
        <v>0</v>
      </c>
      <c r="I16" s="20"/>
      <c r="J16" s="20"/>
    </row>
    <row r="17" spans="1:10" s="21" customFormat="1" ht="15">
      <c r="A17" s="18" t="s">
        <v>202</v>
      </c>
      <c r="B17" s="22" t="s">
        <v>203</v>
      </c>
      <c r="C17" s="55">
        <f t="shared" si="9"/>
        <v>0</v>
      </c>
      <c r="D17" s="55">
        <f t="shared" si="9"/>
        <v>0</v>
      </c>
      <c r="E17" s="55">
        <f t="shared" si="9"/>
        <v>0</v>
      </c>
      <c r="F17" s="55">
        <f t="shared" si="9"/>
        <v>0</v>
      </c>
      <c r="G17" s="55">
        <f t="shared" si="9"/>
        <v>0</v>
      </c>
      <c r="H17" s="55">
        <f t="shared" si="9"/>
        <v>0</v>
      </c>
      <c r="I17" s="20"/>
      <c r="J17" s="20"/>
    </row>
    <row r="18" spans="1:10" s="21" customFormat="1" ht="30">
      <c r="A18" s="18"/>
      <c r="B18" s="22" t="s">
        <v>204</v>
      </c>
      <c r="C18" s="55">
        <f aca="true" t="shared" si="10" ref="C18:H18">C169+C181</f>
        <v>0</v>
      </c>
      <c r="D18" s="55">
        <f t="shared" si="10"/>
        <v>0</v>
      </c>
      <c r="E18" s="55">
        <f t="shared" si="10"/>
        <v>0</v>
      </c>
      <c r="F18" s="55">
        <f t="shared" si="10"/>
        <v>0</v>
      </c>
      <c r="G18" s="55">
        <f t="shared" si="10"/>
        <v>-39455.44</v>
      </c>
      <c r="H18" s="55">
        <f t="shared" si="10"/>
        <v>-12423.710000000003</v>
      </c>
      <c r="I18" s="20"/>
      <c r="J18" s="20"/>
    </row>
    <row r="19" spans="1:10" s="21" customFormat="1" ht="16.5" customHeight="1">
      <c r="A19" s="18" t="s">
        <v>205</v>
      </c>
      <c r="B19" s="22" t="s">
        <v>206</v>
      </c>
      <c r="C19" s="55">
        <f aca="true" t="shared" si="11" ref="C19:H19">+C20+C16</f>
        <v>0</v>
      </c>
      <c r="D19" s="55">
        <f t="shared" si="11"/>
        <v>82571850</v>
      </c>
      <c r="E19" s="55">
        <f t="shared" si="11"/>
        <v>90152850</v>
      </c>
      <c r="F19" s="55">
        <f t="shared" si="11"/>
        <v>0</v>
      </c>
      <c r="G19" s="55">
        <f t="shared" si="11"/>
        <v>65463413.390000015</v>
      </c>
      <c r="H19" s="55">
        <f t="shared" si="11"/>
        <v>29538174.929999996</v>
      </c>
      <c r="I19" s="20"/>
      <c r="J19" s="20"/>
    </row>
    <row r="20" spans="1:10" s="21" customFormat="1" ht="15">
      <c r="A20" s="18" t="s">
        <v>207</v>
      </c>
      <c r="B20" s="22" t="s">
        <v>187</v>
      </c>
      <c r="C20" s="55">
        <f aca="true" t="shared" si="12" ref="C20:H20">C9+C10+C11+C12+C13+C15+C169</f>
        <v>0</v>
      </c>
      <c r="D20" s="55">
        <f t="shared" si="12"/>
        <v>82571850</v>
      </c>
      <c r="E20" s="55">
        <f t="shared" si="12"/>
        <v>90152850</v>
      </c>
      <c r="F20" s="55">
        <f t="shared" si="12"/>
        <v>0</v>
      </c>
      <c r="G20" s="55">
        <f t="shared" si="12"/>
        <v>65463413.390000015</v>
      </c>
      <c r="H20" s="55">
        <f t="shared" si="12"/>
        <v>29538174.929999996</v>
      </c>
      <c r="I20" s="20"/>
      <c r="J20" s="20"/>
    </row>
    <row r="21" spans="1:10" s="21" customFormat="1" ht="16.5" customHeight="1">
      <c r="A21" s="23" t="s">
        <v>208</v>
      </c>
      <c r="B21" s="22" t="s">
        <v>209</v>
      </c>
      <c r="C21" s="55">
        <f aca="true" t="shared" si="13" ref="C21:H21">+C22+C76+C169</f>
        <v>0</v>
      </c>
      <c r="D21" s="55">
        <f t="shared" si="13"/>
        <v>80981850</v>
      </c>
      <c r="E21" s="55">
        <f t="shared" si="13"/>
        <v>88562850</v>
      </c>
      <c r="F21" s="55">
        <f t="shared" si="13"/>
        <v>0</v>
      </c>
      <c r="G21" s="55">
        <f t="shared" si="13"/>
        <v>64409720.390000015</v>
      </c>
      <c r="H21" s="55">
        <f t="shared" si="13"/>
        <v>29009114.929999996</v>
      </c>
      <c r="I21" s="20"/>
      <c r="J21" s="20"/>
    </row>
    <row r="22" spans="1:10" s="21" customFormat="1" ht="16.5" customHeight="1">
      <c r="A22" s="18" t="s">
        <v>210</v>
      </c>
      <c r="B22" s="22" t="s">
        <v>187</v>
      </c>
      <c r="C22" s="55">
        <f aca="true" t="shared" si="14" ref="C22:H22">+C23+C43+C70+C170+C73</f>
        <v>0</v>
      </c>
      <c r="D22" s="55">
        <f t="shared" si="14"/>
        <v>80981850</v>
      </c>
      <c r="E22" s="55">
        <f t="shared" si="14"/>
        <v>88562850</v>
      </c>
      <c r="F22" s="55">
        <f t="shared" si="14"/>
        <v>0</v>
      </c>
      <c r="G22" s="55">
        <f t="shared" si="14"/>
        <v>64449175.83000001</v>
      </c>
      <c r="H22" s="55">
        <f t="shared" si="14"/>
        <v>29021538.639999997</v>
      </c>
      <c r="I22" s="20"/>
      <c r="J22" s="20"/>
    </row>
    <row r="23" spans="1:10" s="21" customFormat="1" ht="15">
      <c r="A23" s="18" t="s">
        <v>211</v>
      </c>
      <c r="B23" s="22" t="s">
        <v>189</v>
      </c>
      <c r="C23" s="55">
        <f aca="true" t="shared" si="15" ref="C23:H23">+C24+C35+C33</f>
        <v>0</v>
      </c>
      <c r="D23" s="55">
        <f t="shared" si="15"/>
        <v>1082040</v>
      </c>
      <c r="E23" s="55">
        <f t="shared" si="15"/>
        <v>1082040</v>
      </c>
      <c r="F23" s="55">
        <f t="shared" si="15"/>
        <v>0</v>
      </c>
      <c r="G23" s="55">
        <f t="shared" si="15"/>
        <v>715741</v>
      </c>
      <c r="H23" s="55">
        <f t="shared" si="15"/>
        <v>362280</v>
      </c>
      <c r="I23" s="20"/>
      <c r="J23" s="20"/>
    </row>
    <row r="24" spans="1:246" s="21" customFormat="1" ht="16.5" customHeight="1">
      <c r="A24" s="18" t="s">
        <v>212</v>
      </c>
      <c r="B24" s="22" t="s">
        <v>213</v>
      </c>
      <c r="C24" s="55">
        <f aca="true" t="shared" si="16" ref="C24:H24">C25+C28+C29+C30+C31+C26+C27</f>
        <v>0</v>
      </c>
      <c r="D24" s="55">
        <f t="shared" si="16"/>
        <v>1058000</v>
      </c>
      <c r="E24" s="55">
        <f t="shared" si="16"/>
        <v>1058000</v>
      </c>
      <c r="F24" s="55">
        <f t="shared" si="16"/>
        <v>0</v>
      </c>
      <c r="G24" s="55">
        <f t="shared" si="16"/>
        <v>699848</v>
      </c>
      <c r="H24" s="55">
        <f t="shared" si="16"/>
        <v>354317</v>
      </c>
      <c r="I24" s="20"/>
      <c r="J24" s="2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21" customFormat="1" ht="16.5" customHeight="1">
      <c r="A25" s="24" t="s">
        <v>214</v>
      </c>
      <c r="B25" s="25" t="s">
        <v>215</v>
      </c>
      <c r="C25" s="56"/>
      <c r="D25" s="109">
        <v>891630</v>
      </c>
      <c r="E25" s="109">
        <v>891630</v>
      </c>
      <c r="F25" s="109"/>
      <c r="G25" s="110">
        <v>590629</v>
      </c>
      <c r="H25" s="110">
        <f>G25-I25</f>
        <v>299712</v>
      </c>
      <c r="I25" s="110">
        <v>290917</v>
      </c>
      <c r="J25" s="20"/>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21" customFormat="1" ht="15">
      <c r="A26" s="24"/>
      <c r="B26" s="25" t="s">
        <v>216</v>
      </c>
      <c r="C26" s="56"/>
      <c r="D26" s="109">
        <v>128630</v>
      </c>
      <c r="E26" s="109">
        <v>128630</v>
      </c>
      <c r="F26" s="109"/>
      <c r="G26" s="110">
        <v>83827</v>
      </c>
      <c r="H26" s="110">
        <f>G26-I26</f>
        <v>41627</v>
      </c>
      <c r="I26" s="110">
        <v>42200</v>
      </c>
      <c r="J26" s="20"/>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21" customFormat="1" ht="15">
      <c r="A27" s="24"/>
      <c r="B27" s="25" t="s">
        <v>217</v>
      </c>
      <c r="C27" s="56"/>
      <c r="D27" s="109">
        <v>27350</v>
      </c>
      <c r="E27" s="109">
        <v>27350</v>
      </c>
      <c r="F27" s="109"/>
      <c r="G27" s="110">
        <v>17848</v>
      </c>
      <c r="H27" s="110">
        <f>G27-I27</f>
        <v>8798</v>
      </c>
      <c r="I27" s="110">
        <v>9050</v>
      </c>
      <c r="J27" s="20"/>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21" customFormat="1" ht="16.5" customHeight="1">
      <c r="A28" s="24" t="s">
        <v>218</v>
      </c>
      <c r="B28" s="26" t="s">
        <v>219</v>
      </c>
      <c r="C28" s="56"/>
      <c r="D28" s="109">
        <v>3390</v>
      </c>
      <c r="E28" s="109">
        <v>3390</v>
      </c>
      <c r="F28" s="109"/>
      <c r="G28" s="110">
        <v>2044</v>
      </c>
      <c r="H28" s="110">
        <f>G28-I28</f>
        <v>1168</v>
      </c>
      <c r="I28" s="110">
        <v>876</v>
      </c>
      <c r="J28" s="20"/>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21" customFormat="1" ht="16.5" customHeight="1">
      <c r="A29" s="24" t="s">
        <v>220</v>
      </c>
      <c r="B29" s="26" t="s">
        <v>221</v>
      </c>
      <c r="C29" s="56"/>
      <c r="D29" s="109">
        <v>0</v>
      </c>
      <c r="E29" s="109">
        <v>0</v>
      </c>
      <c r="F29" s="109"/>
      <c r="G29" s="110">
        <v>0</v>
      </c>
      <c r="H29" s="110">
        <f>G29-I29</f>
        <v>0</v>
      </c>
      <c r="I29" s="110">
        <v>0</v>
      </c>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24"/>
      <c r="B30" s="26" t="s">
        <v>222</v>
      </c>
      <c r="C30" s="56"/>
      <c r="D30" s="109"/>
      <c r="E30" s="109"/>
      <c r="F30" s="109"/>
      <c r="G30" s="110"/>
      <c r="H30" s="110"/>
      <c r="I30" s="110"/>
      <c r="J30" s="20"/>
    </row>
    <row r="31" spans="1:10" ht="16.5" customHeight="1">
      <c r="A31" s="24" t="s">
        <v>223</v>
      </c>
      <c r="B31" s="26" t="s">
        <v>224</v>
      </c>
      <c r="C31" s="56"/>
      <c r="D31" s="109">
        <v>7000</v>
      </c>
      <c r="E31" s="109">
        <v>7000</v>
      </c>
      <c r="F31" s="109"/>
      <c r="G31" s="110">
        <v>5500</v>
      </c>
      <c r="H31" s="110">
        <f>G31-I31</f>
        <v>3012</v>
      </c>
      <c r="I31" s="110">
        <v>2488</v>
      </c>
      <c r="J31" s="20"/>
    </row>
    <row r="32" spans="1:10" ht="16.5" customHeight="1">
      <c r="A32" s="24"/>
      <c r="B32" s="26" t="s">
        <v>225</v>
      </c>
      <c r="C32" s="56"/>
      <c r="D32" s="57"/>
      <c r="E32" s="57"/>
      <c r="F32" s="57"/>
      <c r="G32" s="46"/>
      <c r="H32" s="46"/>
      <c r="I32" s="20"/>
      <c r="J32" s="20"/>
    </row>
    <row r="33" spans="1:10" ht="16.5" customHeight="1">
      <c r="A33" s="24"/>
      <c r="B33" s="22" t="s">
        <v>226</v>
      </c>
      <c r="C33" s="56">
        <f aca="true" t="shared" si="17" ref="C33:H33">C34</f>
        <v>0</v>
      </c>
      <c r="D33" s="56">
        <f t="shared" si="17"/>
        <v>0</v>
      </c>
      <c r="E33" s="56">
        <f t="shared" si="17"/>
        <v>0</v>
      </c>
      <c r="F33" s="56">
        <f t="shared" si="17"/>
        <v>0</v>
      </c>
      <c r="G33" s="56">
        <f t="shared" si="17"/>
        <v>0</v>
      </c>
      <c r="H33" s="56">
        <f t="shared" si="17"/>
        <v>0</v>
      </c>
      <c r="I33" s="20"/>
      <c r="J33" s="20"/>
    </row>
    <row r="34" spans="1:246" ht="16.5" customHeight="1">
      <c r="A34" s="24"/>
      <c r="B34" s="26" t="s">
        <v>227</v>
      </c>
      <c r="C34" s="56"/>
      <c r="D34" s="57"/>
      <c r="E34" s="57"/>
      <c r="F34" s="57"/>
      <c r="G34" s="46"/>
      <c r="H34" s="46"/>
      <c r="I34" s="20"/>
      <c r="J34" s="2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row>
    <row r="35" spans="1:11" ht="16.5" customHeight="1">
      <c r="A35" s="18" t="s">
        <v>228</v>
      </c>
      <c r="B35" s="22" t="s">
        <v>229</v>
      </c>
      <c r="C35" s="55">
        <f aca="true" t="shared" si="18" ref="C35:H35">+C36+C37+C38+C39+C40+C41+C42</f>
        <v>0</v>
      </c>
      <c r="D35" s="55">
        <f t="shared" si="18"/>
        <v>24040</v>
      </c>
      <c r="E35" s="55">
        <f t="shared" si="18"/>
        <v>24040</v>
      </c>
      <c r="F35" s="55">
        <f t="shared" si="18"/>
        <v>0</v>
      </c>
      <c r="G35" s="55">
        <f t="shared" si="18"/>
        <v>15893</v>
      </c>
      <c r="H35" s="55">
        <f t="shared" si="18"/>
        <v>7963</v>
      </c>
      <c r="I35" s="20"/>
      <c r="J35" s="20"/>
      <c r="K35" s="21"/>
    </row>
    <row r="36" spans="1:10" ht="16.5" customHeight="1">
      <c r="A36" s="24" t="s">
        <v>230</v>
      </c>
      <c r="B36" s="26" t="s">
        <v>231</v>
      </c>
      <c r="C36" s="56"/>
      <c r="D36" s="57"/>
      <c r="E36" s="57"/>
      <c r="F36" s="57"/>
      <c r="G36" s="46"/>
      <c r="H36" s="46"/>
      <c r="I36" s="20"/>
      <c r="J36" s="20"/>
    </row>
    <row r="37" spans="1:10" ht="16.5" customHeight="1">
      <c r="A37" s="24" t="s">
        <v>232</v>
      </c>
      <c r="B37" s="26" t="s">
        <v>233</v>
      </c>
      <c r="C37" s="56"/>
      <c r="D37" s="57"/>
      <c r="E37" s="57"/>
      <c r="F37" s="57"/>
      <c r="G37" s="46"/>
      <c r="H37" s="46"/>
      <c r="I37" s="20"/>
      <c r="J37" s="20"/>
    </row>
    <row r="38" spans="1:246" s="21" customFormat="1" ht="16.5" customHeight="1">
      <c r="A38" s="24" t="s">
        <v>234</v>
      </c>
      <c r="B38" s="26" t="s">
        <v>235</v>
      </c>
      <c r="C38" s="56"/>
      <c r="D38" s="57"/>
      <c r="E38" s="57"/>
      <c r="F38" s="57"/>
      <c r="G38" s="46"/>
      <c r="H38" s="46"/>
      <c r="I38" s="20"/>
      <c r="J38" s="20"/>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row>
    <row r="39" spans="1:246" ht="16.5" customHeight="1">
      <c r="A39" s="24" t="s">
        <v>236</v>
      </c>
      <c r="B39" s="27" t="s">
        <v>237</v>
      </c>
      <c r="C39" s="56"/>
      <c r="D39" s="57"/>
      <c r="E39" s="57"/>
      <c r="F39" s="57"/>
      <c r="G39" s="46"/>
      <c r="H39" s="46"/>
      <c r="I39" s="20"/>
      <c r="J39" s="20"/>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row>
    <row r="40" spans="1:246" ht="16.5" customHeight="1">
      <c r="A40" s="24" t="s">
        <v>238</v>
      </c>
      <c r="B40" s="27" t="s">
        <v>41</v>
      </c>
      <c r="C40" s="56"/>
      <c r="D40" s="57"/>
      <c r="E40" s="57"/>
      <c r="F40" s="57"/>
      <c r="G40" s="46"/>
      <c r="H40" s="46"/>
      <c r="I40" s="20"/>
      <c r="J40" s="20"/>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row>
    <row r="41" spans="1:246" ht="16.5" customHeight="1">
      <c r="A41" s="24"/>
      <c r="B41" s="27" t="s">
        <v>239</v>
      </c>
      <c r="C41" s="56"/>
      <c r="D41" s="109">
        <v>24040</v>
      </c>
      <c r="E41" s="109">
        <v>24040</v>
      </c>
      <c r="F41" s="109"/>
      <c r="G41" s="110">
        <v>15893</v>
      </c>
      <c r="H41" s="110">
        <f>G41-I41</f>
        <v>7963</v>
      </c>
      <c r="I41" s="110">
        <v>7930</v>
      </c>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row>
    <row r="42" spans="1:246" ht="16.5" customHeight="1">
      <c r="A42" s="24"/>
      <c r="B42" s="27" t="s">
        <v>240</v>
      </c>
      <c r="C42" s="56"/>
      <c r="D42" s="57"/>
      <c r="E42" s="57"/>
      <c r="F42" s="57"/>
      <c r="G42" s="46"/>
      <c r="H42" s="46"/>
      <c r="I42" s="20"/>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row>
    <row r="43" spans="1:11" ht="16.5" customHeight="1">
      <c r="A43" s="18" t="s">
        <v>241</v>
      </c>
      <c r="B43" s="22" t="s">
        <v>191</v>
      </c>
      <c r="C43" s="55">
        <f aca="true" t="shared" si="19" ref="C43:H43">+C44+C58+C57+C60+C63+C65+C66+C67+C64</f>
        <v>0</v>
      </c>
      <c r="D43" s="55">
        <f t="shared" si="19"/>
        <v>62024650</v>
      </c>
      <c r="E43" s="55">
        <f t="shared" si="19"/>
        <v>69605650</v>
      </c>
      <c r="F43" s="55">
        <f t="shared" si="19"/>
        <v>0</v>
      </c>
      <c r="G43" s="55">
        <f t="shared" si="19"/>
        <v>45858274.83000001</v>
      </c>
      <c r="H43" s="55">
        <f t="shared" si="19"/>
        <v>19958621.639999997</v>
      </c>
      <c r="I43" s="20"/>
      <c r="J43" s="20"/>
      <c r="K43" s="21"/>
    </row>
    <row r="44" spans="1:10" ht="16.5" customHeight="1">
      <c r="A44" s="18" t="s">
        <v>242</v>
      </c>
      <c r="B44" s="22" t="s">
        <v>243</v>
      </c>
      <c r="C44" s="55">
        <f aca="true" t="shared" si="20" ref="C44:H44">+C45+C46+C47+C48+C49+C50+C51+C52+C54</f>
        <v>0</v>
      </c>
      <c r="D44" s="55">
        <f t="shared" si="20"/>
        <v>62006650</v>
      </c>
      <c r="E44" s="55">
        <f t="shared" si="20"/>
        <v>69587650</v>
      </c>
      <c r="F44" s="55">
        <f t="shared" si="20"/>
        <v>0</v>
      </c>
      <c r="G44" s="55">
        <f t="shared" si="20"/>
        <v>45855262.99000001</v>
      </c>
      <c r="H44" s="55">
        <f t="shared" si="20"/>
        <v>19958209.799999997</v>
      </c>
      <c r="I44" s="20"/>
      <c r="J44" s="20"/>
    </row>
    <row r="45" spans="1:246" s="21" customFormat="1" ht="16.5" customHeight="1">
      <c r="A45" s="24" t="s">
        <v>244</v>
      </c>
      <c r="B45" s="26" t="s">
        <v>245</v>
      </c>
      <c r="C45" s="56"/>
      <c r="D45" s="109">
        <v>11000</v>
      </c>
      <c r="E45" s="109">
        <v>11000</v>
      </c>
      <c r="F45" s="109"/>
      <c r="G45" s="110">
        <v>1630</v>
      </c>
      <c r="H45" s="110">
        <f aca="true" t="shared" si="21" ref="H45:H51">G45-I45</f>
        <v>0</v>
      </c>
      <c r="I45" s="110">
        <v>1630</v>
      </c>
      <c r="J45" s="20"/>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row>
    <row r="46" spans="1:246" s="21" customFormat="1" ht="16.5" customHeight="1">
      <c r="A46" s="24" t="s">
        <v>246</v>
      </c>
      <c r="B46" s="26" t="s">
        <v>247</v>
      </c>
      <c r="C46" s="56"/>
      <c r="D46" s="109">
        <v>2000</v>
      </c>
      <c r="E46" s="109">
        <v>2000</v>
      </c>
      <c r="F46" s="109"/>
      <c r="G46" s="110">
        <v>0</v>
      </c>
      <c r="H46" s="110">
        <f t="shared" si="21"/>
        <v>0</v>
      </c>
      <c r="I46" s="110">
        <v>0</v>
      </c>
      <c r="J46" s="20"/>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10" ht="16.5" customHeight="1">
      <c r="A47" s="24" t="s">
        <v>248</v>
      </c>
      <c r="B47" s="26" t="s">
        <v>249</v>
      </c>
      <c r="C47" s="56"/>
      <c r="D47" s="109">
        <v>35000</v>
      </c>
      <c r="E47" s="109">
        <v>35000</v>
      </c>
      <c r="F47" s="109"/>
      <c r="G47" s="110">
        <v>9999.61</v>
      </c>
      <c r="H47" s="110">
        <f t="shared" si="21"/>
        <v>5463.4400000000005</v>
      </c>
      <c r="I47" s="110">
        <v>4536.17</v>
      </c>
      <c r="J47" s="20"/>
    </row>
    <row r="48" spans="1:10" ht="16.5" customHeight="1">
      <c r="A48" s="24" t="s">
        <v>250</v>
      </c>
      <c r="B48" s="26" t="s">
        <v>251</v>
      </c>
      <c r="C48" s="56"/>
      <c r="D48" s="109">
        <v>1000</v>
      </c>
      <c r="E48" s="109">
        <v>1000</v>
      </c>
      <c r="F48" s="109"/>
      <c r="G48" s="110">
        <v>0</v>
      </c>
      <c r="H48" s="110">
        <f t="shared" si="21"/>
        <v>0</v>
      </c>
      <c r="I48" s="110">
        <v>0</v>
      </c>
      <c r="J48" s="20"/>
    </row>
    <row r="49" spans="1:10" ht="16.5" customHeight="1">
      <c r="A49" s="24" t="s">
        <v>252</v>
      </c>
      <c r="B49" s="26" t="s">
        <v>253</v>
      </c>
      <c r="C49" s="56"/>
      <c r="D49" s="109">
        <v>2000</v>
      </c>
      <c r="E49" s="109">
        <v>2000</v>
      </c>
      <c r="F49" s="109"/>
      <c r="G49" s="110">
        <v>0</v>
      </c>
      <c r="H49" s="110">
        <f t="shared" si="21"/>
        <v>0</v>
      </c>
      <c r="I49" s="110">
        <v>0</v>
      </c>
      <c r="J49" s="20"/>
    </row>
    <row r="50" spans="1:246" ht="16.5" customHeight="1">
      <c r="A50" s="24" t="s">
        <v>254</v>
      </c>
      <c r="B50" s="26" t="s">
        <v>255</v>
      </c>
      <c r="C50" s="56"/>
      <c r="D50" s="109">
        <v>0</v>
      </c>
      <c r="E50" s="109">
        <v>0</v>
      </c>
      <c r="F50" s="109"/>
      <c r="G50" s="110">
        <v>0</v>
      </c>
      <c r="H50" s="110">
        <f t="shared" si="21"/>
        <v>0</v>
      </c>
      <c r="I50" s="110">
        <v>0</v>
      </c>
      <c r="J50" s="20"/>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row>
    <row r="51" spans="1:246" ht="16.5" customHeight="1">
      <c r="A51" s="24" t="s">
        <v>256</v>
      </c>
      <c r="B51" s="26" t="s">
        <v>257</v>
      </c>
      <c r="C51" s="56"/>
      <c r="D51" s="109">
        <v>18000</v>
      </c>
      <c r="E51" s="109">
        <v>18000</v>
      </c>
      <c r="F51" s="109"/>
      <c r="G51" s="110">
        <v>9670.88</v>
      </c>
      <c r="H51" s="110">
        <f t="shared" si="21"/>
        <v>5110.839999999999</v>
      </c>
      <c r="I51" s="110">
        <v>4560.04</v>
      </c>
      <c r="J51" s="20"/>
      <c r="K51" s="21"/>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row>
    <row r="52" spans="1:11" ht="16.5" customHeight="1">
      <c r="A52" s="18" t="s">
        <v>258</v>
      </c>
      <c r="B52" s="22" t="s">
        <v>259</v>
      </c>
      <c r="C52" s="58">
        <f aca="true" t="shared" si="22" ref="C52:H52">+C53+C87</f>
        <v>0</v>
      </c>
      <c r="D52" s="58">
        <f t="shared" si="22"/>
        <v>61887650</v>
      </c>
      <c r="E52" s="58">
        <f t="shared" si="22"/>
        <v>69468650</v>
      </c>
      <c r="F52" s="58">
        <f t="shared" si="22"/>
        <v>0</v>
      </c>
      <c r="G52" s="58">
        <f t="shared" si="22"/>
        <v>45810112.42000001</v>
      </c>
      <c r="H52" s="58">
        <f t="shared" si="22"/>
        <v>19934425.689999998</v>
      </c>
      <c r="I52" s="20"/>
      <c r="J52" s="20"/>
      <c r="K52" s="28"/>
    </row>
    <row r="53" spans="1:246" ht="16.5" customHeight="1">
      <c r="A53" s="29"/>
      <c r="B53" s="30" t="s">
        <v>260</v>
      </c>
      <c r="C53" s="59"/>
      <c r="D53" s="109">
        <v>5000</v>
      </c>
      <c r="E53" s="109">
        <v>5000</v>
      </c>
      <c r="F53" s="109"/>
      <c r="G53" s="110">
        <v>147</v>
      </c>
      <c r="H53" s="110">
        <f>G53-I53</f>
        <v>122</v>
      </c>
      <c r="I53" s="110">
        <v>25</v>
      </c>
      <c r="J53" s="20"/>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row>
    <row r="54" spans="1:10" s="21" customFormat="1" ht="16.5" customHeight="1">
      <c r="A54" s="24" t="s">
        <v>261</v>
      </c>
      <c r="B54" s="26" t="s">
        <v>262</v>
      </c>
      <c r="C54" s="56"/>
      <c r="D54" s="109">
        <v>50000</v>
      </c>
      <c r="E54" s="109">
        <v>50000</v>
      </c>
      <c r="F54" s="109"/>
      <c r="G54" s="110">
        <v>23850.08</v>
      </c>
      <c r="H54" s="110">
        <f>G54-I54</f>
        <v>13209.830000000002</v>
      </c>
      <c r="I54" s="110">
        <v>10640.25</v>
      </c>
      <c r="J54" s="20"/>
    </row>
    <row r="55" spans="1:246" s="28" customFormat="1" ht="16.5" customHeight="1">
      <c r="A55" s="24"/>
      <c r="B55" s="26" t="s">
        <v>263</v>
      </c>
      <c r="C55" s="56"/>
      <c r="D55" s="109"/>
      <c r="E55" s="109"/>
      <c r="F55" s="109"/>
      <c r="G55" s="110"/>
      <c r="H55" s="110"/>
      <c r="I55" s="110"/>
      <c r="J55" s="20"/>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row>
    <row r="56" spans="1:246" ht="16.5" customHeight="1">
      <c r="A56" s="24"/>
      <c r="B56" s="26" t="s">
        <v>264</v>
      </c>
      <c r="C56" s="56"/>
      <c r="D56" s="109">
        <v>12000</v>
      </c>
      <c r="E56" s="109">
        <v>12000</v>
      </c>
      <c r="F56" s="109"/>
      <c r="G56" s="110">
        <v>5333.18</v>
      </c>
      <c r="H56" s="110">
        <f>G56-I56</f>
        <v>5333.18</v>
      </c>
      <c r="I56" s="110">
        <v>0</v>
      </c>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row>
    <row r="57" spans="1:246" s="21" customFormat="1" ht="16.5" customHeight="1">
      <c r="A57" s="18" t="s">
        <v>265</v>
      </c>
      <c r="B57" s="26" t="s">
        <v>266</v>
      </c>
      <c r="C57" s="56"/>
      <c r="D57" s="109">
        <v>0</v>
      </c>
      <c r="E57" s="109">
        <v>0</v>
      </c>
      <c r="F57" s="109"/>
      <c r="G57" s="110">
        <v>0</v>
      </c>
      <c r="H57" s="110">
        <f>G57-I57</f>
        <v>0</v>
      </c>
      <c r="I57" s="110">
        <v>0</v>
      </c>
      <c r="J57" s="20"/>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row>
    <row r="58" spans="1:11" s="21" customFormat="1" ht="16.5" customHeight="1">
      <c r="A58" s="18" t="s">
        <v>267</v>
      </c>
      <c r="B58" s="22" t="s">
        <v>268</v>
      </c>
      <c r="C58" s="60">
        <f aca="true" t="shared" si="23" ref="C58:H58">+C59</f>
        <v>0</v>
      </c>
      <c r="D58" s="60">
        <f t="shared" si="23"/>
        <v>6000</v>
      </c>
      <c r="E58" s="60">
        <f t="shared" si="23"/>
        <v>6000</v>
      </c>
      <c r="F58" s="60">
        <f t="shared" si="23"/>
        <v>0</v>
      </c>
      <c r="G58" s="60">
        <f t="shared" si="23"/>
        <v>2479.96</v>
      </c>
      <c r="H58" s="60">
        <f t="shared" si="23"/>
        <v>479.96000000000004</v>
      </c>
      <c r="I58" s="20"/>
      <c r="J58" s="20"/>
      <c r="K58" s="5"/>
    </row>
    <row r="59" spans="1:246" s="21" customFormat="1" ht="16.5" customHeight="1">
      <c r="A59" s="24" t="s">
        <v>269</v>
      </c>
      <c r="B59" s="26" t="s">
        <v>270</v>
      </c>
      <c r="C59" s="56"/>
      <c r="D59" s="109">
        <v>6000</v>
      </c>
      <c r="E59" s="109">
        <v>6000</v>
      </c>
      <c r="F59" s="109"/>
      <c r="G59" s="110">
        <v>2479.96</v>
      </c>
      <c r="H59" s="110">
        <f>G59-I59</f>
        <v>479.96000000000004</v>
      </c>
      <c r="I59" s="110">
        <v>2000</v>
      </c>
      <c r="J59" s="20"/>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row>
    <row r="60" spans="1:246" s="21" customFormat="1" ht="16.5" customHeight="1">
      <c r="A60" s="18" t="s">
        <v>271</v>
      </c>
      <c r="B60" s="22" t="s">
        <v>272</v>
      </c>
      <c r="C60" s="55">
        <f aca="true" t="shared" si="24" ref="C60:H60">+C61+C62</f>
        <v>0</v>
      </c>
      <c r="D60" s="55">
        <f t="shared" si="24"/>
        <v>2000</v>
      </c>
      <c r="E60" s="55">
        <f t="shared" si="24"/>
        <v>2000</v>
      </c>
      <c r="F60" s="55">
        <f t="shared" si="24"/>
        <v>0</v>
      </c>
      <c r="G60" s="55">
        <f t="shared" si="24"/>
        <v>531.88</v>
      </c>
      <c r="H60" s="55">
        <f t="shared" si="24"/>
        <v>-68.12</v>
      </c>
      <c r="I60" s="20"/>
      <c r="J60" s="20"/>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10" ht="16.5" customHeight="1">
      <c r="A61" s="18" t="s">
        <v>273</v>
      </c>
      <c r="B61" s="26" t="s">
        <v>274</v>
      </c>
      <c r="C61" s="56"/>
      <c r="D61" s="109">
        <v>2000</v>
      </c>
      <c r="E61" s="109">
        <v>2000</v>
      </c>
      <c r="F61" s="109"/>
      <c r="G61" s="110">
        <v>531.88</v>
      </c>
      <c r="H61" s="110">
        <f>G61-I61</f>
        <v>-68.12</v>
      </c>
      <c r="I61" s="110">
        <v>600</v>
      </c>
      <c r="J61" s="20"/>
    </row>
    <row r="62" spans="1:246" s="21" customFormat="1" ht="16.5" customHeight="1">
      <c r="A62" s="18" t="s">
        <v>275</v>
      </c>
      <c r="B62" s="26" t="s">
        <v>276</v>
      </c>
      <c r="C62" s="56"/>
      <c r="D62" s="109"/>
      <c r="E62" s="109"/>
      <c r="F62" s="109"/>
      <c r="G62" s="110"/>
      <c r="H62" s="110"/>
      <c r="I62" s="110"/>
      <c r="J62" s="20"/>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row>
    <row r="63" spans="1:10" ht="16.5" customHeight="1">
      <c r="A63" s="24" t="s">
        <v>277</v>
      </c>
      <c r="B63" s="26" t="s">
        <v>278</v>
      </c>
      <c r="C63" s="56"/>
      <c r="D63" s="109">
        <v>7000</v>
      </c>
      <c r="E63" s="109">
        <v>7000</v>
      </c>
      <c r="F63" s="109"/>
      <c r="G63" s="110">
        <v>0</v>
      </c>
      <c r="H63" s="110">
        <f>G63-I63</f>
        <v>0</v>
      </c>
      <c r="I63" s="110">
        <v>0</v>
      </c>
      <c r="J63" s="20"/>
    </row>
    <row r="64" spans="1:10" ht="16.5" customHeight="1">
      <c r="A64" s="24" t="s">
        <v>279</v>
      </c>
      <c r="B64" s="25" t="s">
        <v>280</v>
      </c>
      <c r="C64" s="56"/>
      <c r="D64" s="57"/>
      <c r="E64" s="57"/>
      <c r="F64" s="57"/>
      <c r="G64" s="46"/>
      <c r="H64" s="46"/>
      <c r="I64" s="20"/>
      <c r="J64" s="20"/>
    </row>
    <row r="65" spans="1:246" ht="16.5" customHeight="1">
      <c r="A65" s="24" t="s">
        <v>281</v>
      </c>
      <c r="B65" s="26" t="s">
        <v>282</v>
      </c>
      <c r="C65" s="56"/>
      <c r="D65" s="57"/>
      <c r="E65" s="57"/>
      <c r="F65" s="57"/>
      <c r="G65" s="46"/>
      <c r="H65" s="46"/>
      <c r="I65" s="20"/>
      <c r="J65" s="20"/>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row>
    <row r="66" spans="1:11" ht="16.5" customHeight="1">
      <c r="A66" s="24" t="s">
        <v>283</v>
      </c>
      <c r="B66" s="26" t="s">
        <v>284</v>
      </c>
      <c r="C66" s="56"/>
      <c r="D66" s="57"/>
      <c r="E66" s="57"/>
      <c r="F66" s="57"/>
      <c r="G66" s="46"/>
      <c r="H66" s="46"/>
      <c r="I66" s="20"/>
      <c r="J66" s="20"/>
      <c r="K66" s="21"/>
    </row>
    <row r="67" spans="1:10" ht="16.5" customHeight="1">
      <c r="A67" s="18" t="s">
        <v>285</v>
      </c>
      <c r="B67" s="22" t="s">
        <v>286</v>
      </c>
      <c r="C67" s="60">
        <f aca="true" t="shared" si="25" ref="C67:H67">+C68+C69</f>
        <v>0</v>
      </c>
      <c r="D67" s="60">
        <f t="shared" si="25"/>
        <v>3000</v>
      </c>
      <c r="E67" s="60">
        <f t="shared" si="25"/>
        <v>3000</v>
      </c>
      <c r="F67" s="60">
        <f t="shared" si="25"/>
        <v>0</v>
      </c>
      <c r="G67" s="60">
        <f t="shared" si="25"/>
        <v>0</v>
      </c>
      <c r="H67" s="60">
        <f t="shared" si="25"/>
        <v>0</v>
      </c>
      <c r="I67" s="20"/>
      <c r="J67" s="20"/>
    </row>
    <row r="68" spans="1:246" ht="16.5" customHeight="1">
      <c r="A68" s="24" t="s">
        <v>287</v>
      </c>
      <c r="B68" s="26" t="s">
        <v>288</v>
      </c>
      <c r="C68" s="56"/>
      <c r="D68" s="109">
        <v>3000</v>
      </c>
      <c r="E68" s="109">
        <v>3000</v>
      </c>
      <c r="F68" s="109"/>
      <c r="G68" s="110">
        <v>0</v>
      </c>
      <c r="H68" s="110">
        <f>G68-I68</f>
        <v>0</v>
      </c>
      <c r="I68" s="110">
        <v>0</v>
      </c>
      <c r="J68" s="20"/>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row>
    <row r="69" spans="1:10" s="21" customFormat="1" ht="16.5" customHeight="1">
      <c r="A69" s="24" t="s">
        <v>289</v>
      </c>
      <c r="B69" s="26" t="s">
        <v>290</v>
      </c>
      <c r="C69" s="56"/>
      <c r="D69" s="57"/>
      <c r="E69" s="57"/>
      <c r="F69" s="57"/>
      <c r="G69" s="61"/>
      <c r="H69" s="61"/>
      <c r="I69" s="20"/>
      <c r="J69" s="20"/>
    </row>
    <row r="70" spans="1:11" ht="16.5" customHeight="1">
      <c r="A70" s="18" t="s">
        <v>291</v>
      </c>
      <c r="B70" s="22" t="s">
        <v>193</v>
      </c>
      <c r="C70" s="54">
        <f>+C71</f>
        <v>0</v>
      </c>
      <c r="D70" s="54">
        <f aca="true" t="shared" si="26" ref="D70:H71">+D71</f>
        <v>0</v>
      </c>
      <c r="E70" s="54">
        <f t="shared" si="26"/>
        <v>0</v>
      </c>
      <c r="F70" s="54">
        <f t="shared" si="26"/>
        <v>0</v>
      </c>
      <c r="G70" s="54">
        <f t="shared" si="26"/>
        <v>0</v>
      </c>
      <c r="H70" s="54">
        <f t="shared" si="26"/>
        <v>0</v>
      </c>
      <c r="I70" s="20"/>
      <c r="J70" s="20"/>
      <c r="K70" s="21"/>
    </row>
    <row r="71" spans="1:246" ht="16.5" customHeight="1">
      <c r="A71" s="31" t="s">
        <v>292</v>
      </c>
      <c r="B71" s="22" t="s">
        <v>293</v>
      </c>
      <c r="C71" s="54">
        <f>+C72</f>
        <v>0</v>
      </c>
      <c r="D71" s="54">
        <f t="shared" si="26"/>
        <v>0</v>
      </c>
      <c r="E71" s="54">
        <f t="shared" si="26"/>
        <v>0</v>
      </c>
      <c r="F71" s="54">
        <f t="shared" si="26"/>
        <v>0</v>
      </c>
      <c r="G71" s="54">
        <f t="shared" si="26"/>
        <v>0</v>
      </c>
      <c r="H71" s="54">
        <f t="shared" si="26"/>
        <v>0</v>
      </c>
      <c r="I71" s="20"/>
      <c r="J71" s="20"/>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row>
    <row r="72" spans="1:10" s="21" customFormat="1" ht="16.5" customHeight="1">
      <c r="A72" s="31" t="s">
        <v>294</v>
      </c>
      <c r="B72" s="26" t="s">
        <v>295</v>
      </c>
      <c r="C72" s="56"/>
      <c r="D72" s="57"/>
      <c r="E72" s="57"/>
      <c r="F72" s="57"/>
      <c r="G72" s="46"/>
      <c r="H72" s="46"/>
      <c r="I72" s="20"/>
      <c r="J72" s="20"/>
    </row>
    <row r="73" spans="1:10" s="21" customFormat="1" ht="16.5" customHeight="1">
      <c r="A73" s="31"/>
      <c r="B73" s="32" t="s">
        <v>199</v>
      </c>
      <c r="C73" s="56">
        <f aca="true" t="shared" si="27" ref="C73:H73">C74+C75</f>
        <v>0</v>
      </c>
      <c r="D73" s="56">
        <f t="shared" si="27"/>
        <v>0</v>
      </c>
      <c r="E73" s="56">
        <f t="shared" si="27"/>
        <v>0</v>
      </c>
      <c r="F73" s="56">
        <f t="shared" si="27"/>
        <v>0</v>
      </c>
      <c r="G73" s="56">
        <f t="shared" si="27"/>
        <v>0</v>
      </c>
      <c r="H73" s="56">
        <f t="shared" si="27"/>
        <v>0</v>
      </c>
      <c r="I73" s="20"/>
      <c r="J73" s="20"/>
    </row>
    <row r="74" spans="1:10" s="21" customFormat="1" ht="16.5" customHeight="1">
      <c r="A74" s="31"/>
      <c r="B74" s="33" t="s">
        <v>296</v>
      </c>
      <c r="C74" s="56"/>
      <c r="D74" s="57"/>
      <c r="E74" s="57"/>
      <c r="F74" s="57"/>
      <c r="G74" s="46"/>
      <c r="H74" s="46"/>
      <c r="I74" s="20"/>
      <c r="J74" s="20"/>
    </row>
    <row r="75" spans="1:246" ht="16.5" customHeight="1">
      <c r="A75" s="31"/>
      <c r="B75" s="33" t="s">
        <v>297</v>
      </c>
      <c r="C75" s="56"/>
      <c r="D75" s="57"/>
      <c r="E75" s="57"/>
      <c r="F75" s="57"/>
      <c r="G75" s="46"/>
      <c r="H75" s="46"/>
      <c r="I75" s="20"/>
      <c r="J75" s="20"/>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c r="IL75" s="21"/>
    </row>
    <row r="76" spans="1:10" s="21" customFormat="1" ht="16.5" customHeight="1">
      <c r="A76" s="18" t="s">
        <v>298</v>
      </c>
      <c r="B76" s="22" t="s">
        <v>201</v>
      </c>
      <c r="C76" s="55">
        <f aca="true" t="shared" si="28" ref="C76:H76">+C77</f>
        <v>0</v>
      </c>
      <c r="D76" s="55">
        <f t="shared" si="28"/>
        <v>0</v>
      </c>
      <c r="E76" s="55">
        <f t="shared" si="28"/>
        <v>0</v>
      </c>
      <c r="F76" s="55">
        <f t="shared" si="28"/>
        <v>0</v>
      </c>
      <c r="G76" s="55">
        <f t="shared" si="28"/>
        <v>0</v>
      </c>
      <c r="H76" s="55">
        <f t="shared" si="28"/>
        <v>0</v>
      </c>
      <c r="I76" s="20"/>
      <c r="J76" s="20"/>
    </row>
    <row r="77" spans="1:10" s="21" customFormat="1" ht="16.5" customHeight="1">
      <c r="A77" s="18" t="s">
        <v>299</v>
      </c>
      <c r="B77" s="22" t="s">
        <v>203</v>
      </c>
      <c r="C77" s="55">
        <f aca="true" t="shared" si="29" ref="C77:H77">+C78+C83</f>
        <v>0</v>
      </c>
      <c r="D77" s="55">
        <f t="shared" si="29"/>
        <v>0</v>
      </c>
      <c r="E77" s="55">
        <f t="shared" si="29"/>
        <v>0</v>
      </c>
      <c r="F77" s="55">
        <f t="shared" si="29"/>
        <v>0</v>
      </c>
      <c r="G77" s="55">
        <f t="shared" si="29"/>
        <v>0</v>
      </c>
      <c r="H77" s="55">
        <f t="shared" si="29"/>
        <v>0</v>
      </c>
      <c r="I77" s="20"/>
      <c r="J77" s="20"/>
    </row>
    <row r="78" spans="1:246" s="21" customFormat="1" ht="16.5" customHeight="1">
      <c r="A78" s="18" t="s">
        <v>300</v>
      </c>
      <c r="B78" s="22" t="s">
        <v>301</v>
      </c>
      <c r="C78" s="55">
        <f aca="true" t="shared" si="30" ref="C78:H78">+C80+C82+C81+C79</f>
        <v>0</v>
      </c>
      <c r="D78" s="55">
        <f t="shared" si="30"/>
        <v>0</v>
      </c>
      <c r="E78" s="55">
        <f t="shared" si="30"/>
        <v>0</v>
      </c>
      <c r="F78" s="55">
        <f t="shared" si="30"/>
        <v>0</v>
      </c>
      <c r="G78" s="55">
        <f t="shared" si="30"/>
        <v>0</v>
      </c>
      <c r="H78" s="55">
        <f t="shared" si="30"/>
        <v>0</v>
      </c>
      <c r="I78" s="20"/>
      <c r="J78" s="20"/>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row>
    <row r="79" spans="1:246" s="21" customFormat="1" ht="16.5" customHeight="1">
      <c r="A79" s="18"/>
      <c r="B79" s="25" t="s">
        <v>302</v>
      </c>
      <c r="C79" s="55"/>
      <c r="D79" s="57"/>
      <c r="E79" s="57"/>
      <c r="F79" s="57"/>
      <c r="G79" s="46"/>
      <c r="H79" s="46"/>
      <c r="I79" s="20"/>
      <c r="J79" s="20"/>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row>
    <row r="80" spans="1:246" s="21" customFormat="1" ht="16.5" customHeight="1">
      <c r="A80" s="24" t="s">
        <v>303</v>
      </c>
      <c r="B80" s="26" t="s">
        <v>304</v>
      </c>
      <c r="C80" s="56"/>
      <c r="D80" s="57"/>
      <c r="E80" s="57"/>
      <c r="F80" s="57"/>
      <c r="G80" s="46"/>
      <c r="H80" s="46"/>
      <c r="I80" s="20"/>
      <c r="J80" s="20"/>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21" customFormat="1" ht="16.5" customHeight="1">
      <c r="A81" s="24" t="s">
        <v>305</v>
      </c>
      <c r="B81" s="25" t="s">
        <v>306</v>
      </c>
      <c r="C81" s="56"/>
      <c r="D81" s="57"/>
      <c r="E81" s="57"/>
      <c r="F81" s="57"/>
      <c r="G81" s="46"/>
      <c r="H81" s="46"/>
      <c r="I81" s="20"/>
      <c r="J81" s="20"/>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10" ht="16.5" customHeight="1">
      <c r="A82" s="24" t="s">
        <v>307</v>
      </c>
      <c r="B82" s="26" t="s">
        <v>308</v>
      </c>
      <c r="C82" s="56"/>
      <c r="D82" s="57"/>
      <c r="E82" s="57"/>
      <c r="F82" s="57"/>
      <c r="G82" s="46"/>
      <c r="H82" s="46"/>
      <c r="I82" s="20"/>
      <c r="J82" s="20"/>
    </row>
    <row r="83" spans="1:10" ht="16.5" customHeight="1">
      <c r="A83" s="34"/>
      <c r="B83" s="25" t="s">
        <v>309</v>
      </c>
      <c r="C83" s="56"/>
      <c r="D83" s="57"/>
      <c r="E83" s="57"/>
      <c r="F83" s="57"/>
      <c r="G83" s="46"/>
      <c r="H83" s="46"/>
      <c r="I83" s="20"/>
      <c r="J83" s="20"/>
    </row>
    <row r="84" spans="1:246" ht="16.5" customHeight="1">
      <c r="A84" s="24" t="s">
        <v>210</v>
      </c>
      <c r="B84" s="26" t="s">
        <v>310</v>
      </c>
      <c r="C84" s="56"/>
      <c r="D84" s="57"/>
      <c r="E84" s="57"/>
      <c r="F84" s="57"/>
      <c r="G84" s="46"/>
      <c r="H84" s="46"/>
      <c r="I84" s="20"/>
      <c r="J84" s="20"/>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row>
    <row r="85" spans="1:246" ht="16.5" customHeight="1">
      <c r="A85" s="24" t="s">
        <v>311</v>
      </c>
      <c r="B85" s="26" t="s">
        <v>312</v>
      </c>
      <c r="C85" s="54">
        <f aca="true" t="shared" si="31" ref="C85:H85">+C43-C87+C23+C76+C170+C73</f>
        <v>0</v>
      </c>
      <c r="D85" s="54">
        <f t="shared" si="31"/>
        <v>19099200</v>
      </c>
      <c r="E85" s="54">
        <f t="shared" si="31"/>
        <v>19099200</v>
      </c>
      <c r="F85" s="54">
        <f t="shared" si="31"/>
        <v>0</v>
      </c>
      <c r="G85" s="54">
        <f t="shared" si="31"/>
        <v>18639210.410000004</v>
      </c>
      <c r="H85" s="54">
        <f t="shared" si="31"/>
        <v>9087234.95</v>
      </c>
      <c r="I85" s="20"/>
      <c r="J85" s="20"/>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row>
    <row r="86" spans="1:246" ht="16.5" customHeight="1">
      <c r="A86" s="24"/>
      <c r="B86" s="26" t="s">
        <v>313</v>
      </c>
      <c r="C86" s="54"/>
      <c r="D86" s="57"/>
      <c r="E86" s="57"/>
      <c r="F86" s="57"/>
      <c r="G86" s="109">
        <v>-1155</v>
      </c>
      <c r="H86" s="110">
        <f>G86-I86</f>
        <v>0</v>
      </c>
      <c r="I86" s="109">
        <v>-1155</v>
      </c>
      <c r="J86" s="20"/>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row>
    <row r="87" spans="1:246" ht="16.5" customHeight="1">
      <c r="A87" s="24"/>
      <c r="B87" s="22" t="s">
        <v>314</v>
      </c>
      <c r="C87" s="62">
        <f aca="true" t="shared" si="32" ref="C87:H87">+C88+C129+C152+C154+C165+C167</f>
        <v>0</v>
      </c>
      <c r="D87" s="62">
        <f t="shared" si="32"/>
        <v>61882650</v>
      </c>
      <c r="E87" s="62">
        <f t="shared" si="32"/>
        <v>69463650</v>
      </c>
      <c r="F87" s="62">
        <f t="shared" si="32"/>
        <v>0</v>
      </c>
      <c r="G87" s="62">
        <f t="shared" si="32"/>
        <v>45809965.42000001</v>
      </c>
      <c r="H87" s="62">
        <f t="shared" si="32"/>
        <v>19934303.689999998</v>
      </c>
      <c r="I87" s="20"/>
      <c r="J87" s="20"/>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row>
    <row r="88" spans="1:10" s="28" customFormat="1" ht="16.5" customHeight="1">
      <c r="A88" s="18" t="s">
        <v>315</v>
      </c>
      <c r="B88" s="22" t="s">
        <v>316</v>
      </c>
      <c r="C88" s="55">
        <f aca="true" t="shared" si="33" ref="C88:H88">+C89+C96+C109+C125+C127</f>
        <v>0</v>
      </c>
      <c r="D88" s="55">
        <f t="shared" si="33"/>
        <v>27117000</v>
      </c>
      <c r="E88" s="55">
        <f t="shared" si="33"/>
        <v>34698000</v>
      </c>
      <c r="F88" s="55">
        <f t="shared" si="33"/>
        <v>0</v>
      </c>
      <c r="G88" s="55">
        <f t="shared" si="33"/>
        <v>23418560.500000004</v>
      </c>
      <c r="H88" s="55">
        <f t="shared" si="33"/>
        <v>8510073.79</v>
      </c>
      <c r="I88" s="20"/>
      <c r="J88" s="20"/>
    </row>
    <row r="89" spans="1:10" s="28" customFormat="1" ht="16.5" customHeight="1">
      <c r="A89" s="24" t="s">
        <v>317</v>
      </c>
      <c r="B89" s="22" t="s">
        <v>318</v>
      </c>
      <c r="C89" s="54">
        <f aca="true" t="shared" si="34" ref="C89:H89">+C90+C93+C94+C91+C92</f>
        <v>0</v>
      </c>
      <c r="D89" s="54">
        <f t="shared" si="34"/>
        <v>12790000</v>
      </c>
      <c r="E89" s="54">
        <f t="shared" si="34"/>
        <v>16482000</v>
      </c>
      <c r="F89" s="54">
        <f t="shared" si="34"/>
        <v>0</v>
      </c>
      <c r="G89" s="54">
        <f t="shared" si="34"/>
        <v>12001385.36</v>
      </c>
      <c r="H89" s="54">
        <f t="shared" si="34"/>
        <v>4258315.359999999</v>
      </c>
      <c r="I89" s="20"/>
      <c r="J89" s="20"/>
    </row>
    <row r="90" spans="1:10" s="28" customFormat="1" ht="16.5" customHeight="1">
      <c r="A90" s="24"/>
      <c r="B90" s="25" t="s">
        <v>319</v>
      </c>
      <c r="C90" s="56"/>
      <c r="D90" s="109">
        <v>12493000</v>
      </c>
      <c r="E90" s="109">
        <v>16198000</v>
      </c>
      <c r="F90" s="109"/>
      <c r="G90" s="110">
        <v>11963385.36</v>
      </c>
      <c r="H90" s="110">
        <f aca="true" t="shared" si="35" ref="H90:H95">G90-I90</f>
        <v>4239315.359999999</v>
      </c>
      <c r="I90" s="110">
        <v>7724070</v>
      </c>
      <c r="J90" s="20"/>
    </row>
    <row r="91" spans="1:10" s="28" customFormat="1" ht="16.5" customHeight="1">
      <c r="A91" s="24"/>
      <c r="B91" s="25" t="s">
        <v>320</v>
      </c>
      <c r="C91" s="56"/>
      <c r="D91" s="109"/>
      <c r="E91" s="109"/>
      <c r="F91" s="109"/>
      <c r="G91" s="110"/>
      <c r="H91" s="110"/>
      <c r="I91" s="110"/>
      <c r="J91" s="20"/>
    </row>
    <row r="92" spans="1:246" s="28" customFormat="1" ht="16.5" customHeight="1">
      <c r="A92" s="24"/>
      <c r="B92" s="25" t="s">
        <v>321</v>
      </c>
      <c r="C92" s="56"/>
      <c r="D92" s="109">
        <v>65000</v>
      </c>
      <c r="E92" s="109">
        <v>57000</v>
      </c>
      <c r="F92" s="109"/>
      <c r="G92" s="110">
        <v>38000</v>
      </c>
      <c r="H92" s="110">
        <f t="shared" si="35"/>
        <v>19000</v>
      </c>
      <c r="I92" s="110">
        <v>19000</v>
      </c>
      <c r="J92" s="20"/>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row>
    <row r="93" spans="1:246" s="28" customFormat="1" ht="16.5" customHeight="1">
      <c r="A93" s="24"/>
      <c r="B93" s="25" t="s">
        <v>322</v>
      </c>
      <c r="C93" s="56"/>
      <c r="D93" s="109">
        <v>3000</v>
      </c>
      <c r="E93" s="109">
        <v>3000</v>
      </c>
      <c r="F93" s="109"/>
      <c r="G93" s="110">
        <v>0</v>
      </c>
      <c r="H93" s="110">
        <f t="shared" si="35"/>
        <v>0</v>
      </c>
      <c r="I93" s="110">
        <v>0</v>
      </c>
      <c r="J93" s="20"/>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row>
    <row r="94" spans="1:246" s="28" customFormat="1" ht="16.5" customHeight="1">
      <c r="A94" s="24"/>
      <c r="B94" s="25" t="s">
        <v>323</v>
      </c>
      <c r="C94" s="56"/>
      <c r="D94" s="109">
        <v>229000</v>
      </c>
      <c r="E94" s="109">
        <v>224000</v>
      </c>
      <c r="F94" s="109"/>
      <c r="G94" s="110">
        <v>0</v>
      </c>
      <c r="H94" s="110">
        <f t="shared" si="35"/>
        <v>0</v>
      </c>
      <c r="I94" s="110">
        <v>0</v>
      </c>
      <c r="J94" s="20"/>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10" ht="15">
      <c r="A95" s="24"/>
      <c r="B95" s="26" t="s">
        <v>313</v>
      </c>
      <c r="C95" s="56"/>
      <c r="D95" s="109"/>
      <c r="E95" s="109"/>
      <c r="F95" s="109"/>
      <c r="G95" s="110">
        <v>-8372.35</v>
      </c>
      <c r="H95" s="110">
        <f t="shared" si="35"/>
        <v>-885.7300000000005</v>
      </c>
      <c r="I95" s="110">
        <v>-7486.62</v>
      </c>
      <c r="J95" s="20"/>
    </row>
    <row r="96" spans="1:246" ht="30">
      <c r="A96" s="24" t="s">
        <v>324</v>
      </c>
      <c r="B96" s="22" t="s">
        <v>325</v>
      </c>
      <c r="C96" s="56">
        <f aca="true" t="shared" si="36" ref="C96:H96">C97+C98+C99+C100+C101+C102+C104+C103+C105</f>
        <v>0</v>
      </c>
      <c r="D96" s="56">
        <f t="shared" si="36"/>
        <v>8618000</v>
      </c>
      <c r="E96" s="56">
        <f t="shared" si="36"/>
        <v>12330000</v>
      </c>
      <c r="F96" s="56">
        <f t="shared" si="36"/>
        <v>0</v>
      </c>
      <c r="G96" s="56">
        <f t="shared" si="36"/>
        <v>7664251.760000001</v>
      </c>
      <c r="H96" s="56">
        <f t="shared" si="36"/>
        <v>2364978.7</v>
      </c>
      <c r="I96" s="20"/>
      <c r="J96" s="20"/>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row>
    <row r="97" spans="1:11" ht="16.5" customHeight="1">
      <c r="A97" s="24"/>
      <c r="B97" s="25" t="s">
        <v>326</v>
      </c>
      <c r="C97" s="56"/>
      <c r="D97" s="109">
        <v>75000</v>
      </c>
      <c r="E97" s="109">
        <v>88000</v>
      </c>
      <c r="F97" s="109"/>
      <c r="G97" s="110">
        <v>30165.37</v>
      </c>
      <c r="H97" s="110">
        <f aca="true" t="shared" si="37" ref="H97:H104">G97-I97</f>
        <v>17762.79</v>
      </c>
      <c r="I97" s="110">
        <v>12402.58</v>
      </c>
      <c r="J97" s="20"/>
      <c r="K97" s="21"/>
    </row>
    <row r="98" spans="1:10" ht="15">
      <c r="A98" s="24"/>
      <c r="B98" s="25" t="s">
        <v>327</v>
      </c>
      <c r="C98" s="56"/>
      <c r="D98" s="109"/>
      <c r="E98" s="109"/>
      <c r="F98" s="109"/>
      <c r="G98" s="110"/>
      <c r="H98" s="110"/>
      <c r="I98" s="110"/>
      <c r="J98" s="20"/>
    </row>
    <row r="99" spans="1:246" s="21" customFormat="1" ht="16.5" customHeight="1">
      <c r="A99" s="24"/>
      <c r="B99" s="25" t="s">
        <v>328</v>
      </c>
      <c r="C99" s="56"/>
      <c r="D99" s="109">
        <v>900000</v>
      </c>
      <c r="E99" s="109">
        <v>1972000</v>
      </c>
      <c r="F99" s="109"/>
      <c r="G99" s="110">
        <v>706543.96</v>
      </c>
      <c r="H99" s="110">
        <f t="shared" si="37"/>
        <v>0</v>
      </c>
      <c r="I99" s="110">
        <v>706543.96</v>
      </c>
      <c r="J99" s="20"/>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row>
    <row r="100" spans="1:10" ht="16.5" customHeight="1">
      <c r="A100" s="24"/>
      <c r="B100" s="25" t="s">
        <v>329</v>
      </c>
      <c r="C100" s="56"/>
      <c r="D100" s="109">
        <v>3778000</v>
      </c>
      <c r="E100" s="109">
        <v>5169000</v>
      </c>
      <c r="F100" s="109"/>
      <c r="G100" s="110">
        <v>3869652.41</v>
      </c>
      <c r="H100" s="110">
        <f t="shared" si="37"/>
        <v>1279194.37</v>
      </c>
      <c r="I100" s="110">
        <v>2590458.04</v>
      </c>
      <c r="J100" s="20"/>
    </row>
    <row r="101" spans="1:10" ht="15">
      <c r="A101" s="24"/>
      <c r="B101" s="35" t="s">
        <v>330</v>
      </c>
      <c r="C101" s="56"/>
      <c r="D101" s="109"/>
      <c r="E101" s="109"/>
      <c r="F101" s="109"/>
      <c r="G101" s="110"/>
      <c r="H101" s="110"/>
      <c r="I101" s="110"/>
      <c r="J101" s="20"/>
    </row>
    <row r="102" spans="1:10" ht="30">
      <c r="A102" s="24"/>
      <c r="B102" s="25" t="s">
        <v>331</v>
      </c>
      <c r="C102" s="56"/>
      <c r="D102" s="109">
        <v>76000</v>
      </c>
      <c r="E102" s="109">
        <v>96000</v>
      </c>
      <c r="F102" s="109"/>
      <c r="G102" s="110">
        <v>78271.11</v>
      </c>
      <c r="H102" s="110">
        <f t="shared" si="37"/>
        <v>34797.39</v>
      </c>
      <c r="I102" s="110">
        <v>43473.72</v>
      </c>
      <c r="J102" s="20"/>
    </row>
    <row r="103" spans="1:10" ht="16.5" customHeight="1">
      <c r="A103" s="24"/>
      <c r="B103" s="36" t="s">
        <v>332</v>
      </c>
      <c r="C103" s="56"/>
      <c r="D103" s="109"/>
      <c r="E103" s="109"/>
      <c r="F103" s="109"/>
      <c r="G103" s="110"/>
      <c r="H103" s="110"/>
      <c r="I103" s="110"/>
      <c r="J103" s="20"/>
    </row>
    <row r="104" spans="1:10" ht="15">
      <c r="A104" s="24"/>
      <c r="B104" s="36" t="s">
        <v>333</v>
      </c>
      <c r="C104" s="56"/>
      <c r="D104" s="109">
        <v>3066000</v>
      </c>
      <c r="E104" s="109">
        <v>4026000</v>
      </c>
      <c r="F104" s="109"/>
      <c r="G104" s="111">
        <v>2164340.5</v>
      </c>
      <c r="H104" s="110">
        <f t="shared" si="37"/>
        <v>583899.6599999999</v>
      </c>
      <c r="I104" s="111">
        <v>1580440.84</v>
      </c>
      <c r="J104" s="20"/>
    </row>
    <row r="105" spans="1:10" ht="16.5" customHeight="1">
      <c r="A105" s="24"/>
      <c r="B105" s="37" t="s">
        <v>334</v>
      </c>
      <c r="C105" s="56">
        <f aca="true" t="shared" si="38" ref="C105:H105">C106+C107</f>
        <v>0</v>
      </c>
      <c r="D105" s="56">
        <f t="shared" si="38"/>
        <v>723000</v>
      </c>
      <c r="E105" s="56">
        <f t="shared" si="38"/>
        <v>979000</v>
      </c>
      <c r="F105" s="56">
        <f t="shared" si="38"/>
        <v>0</v>
      </c>
      <c r="G105" s="56">
        <f t="shared" si="38"/>
        <v>815278.41</v>
      </c>
      <c r="H105" s="56">
        <f t="shared" si="38"/>
        <v>449324.49000000005</v>
      </c>
      <c r="I105" s="20"/>
      <c r="J105" s="20"/>
    </row>
    <row r="106" spans="1:10" ht="16.5" customHeight="1">
      <c r="A106" s="24"/>
      <c r="B106" s="36" t="s">
        <v>335</v>
      </c>
      <c r="C106" s="56"/>
      <c r="D106" s="109">
        <v>723000</v>
      </c>
      <c r="E106" s="109">
        <v>979000</v>
      </c>
      <c r="F106" s="109"/>
      <c r="G106" s="110">
        <v>815278.41</v>
      </c>
      <c r="H106" s="110">
        <f>G106-I106</f>
        <v>449324.49000000005</v>
      </c>
      <c r="I106" s="110">
        <v>365953.92</v>
      </c>
      <c r="J106" s="20"/>
    </row>
    <row r="107" spans="1:10" ht="15">
      <c r="A107" s="24"/>
      <c r="B107" s="36" t="s">
        <v>336</v>
      </c>
      <c r="C107" s="56"/>
      <c r="D107" s="57"/>
      <c r="E107" s="57"/>
      <c r="F107" s="57"/>
      <c r="G107" s="46"/>
      <c r="H107" s="46"/>
      <c r="I107" s="20"/>
      <c r="J107" s="20"/>
    </row>
    <row r="108" spans="1:10" ht="15">
      <c r="A108" s="24"/>
      <c r="B108" s="26" t="s">
        <v>313</v>
      </c>
      <c r="C108" s="56"/>
      <c r="D108" s="57"/>
      <c r="E108" s="57"/>
      <c r="F108" s="57"/>
      <c r="G108" s="46"/>
      <c r="H108" s="46"/>
      <c r="I108" s="20"/>
      <c r="J108" s="20"/>
    </row>
    <row r="109" spans="1:10" ht="30">
      <c r="A109" s="18" t="s">
        <v>337</v>
      </c>
      <c r="B109" s="22" t="s">
        <v>338</v>
      </c>
      <c r="C109" s="56">
        <f aca="true" t="shared" si="39" ref="C109:H109">C110+C111+C112+C113+C114+C115+C116+C117+C118+C119</f>
        <v>0</v>
      </c>
      <c r="D109" s="56">
        <f t="shared" si="39"/>
        <v>426000</v>
      </c>
      <c r="E109" s="56">
        <f t="shared" si="39"/>
        <v>603000</v>
      </c>
      <c r="F109" s="56">
        <f t="shared" si="39"/>
        <v>0</v>
      </c>
      <c r="G109" s="56">
        <f t="shared" si="39"/>
        <v>387494.92</v>
      </c>
      <c r="H109" s="56">
        <f t="shared" si="39"/>
        <v>148589.04</v>
      </c>
      <c r="I109" s="20"/>
      <c r="J109" s="20"/>
    </row>
    <row r="110" spans="1:10" ht="15">
      <c r="A110" s="24"/>
      <c r="B110" s="25" t="s">
        <v>329</v>
      </c>
      <c r="C110" s="56"/>
      <c r="D110" s="109">
        <v>365000</v>
      </c>
      <c r="E110" s="109">
        <v>498000</v>
      </c>
      <c r="F110" s="109"/>
      <c r="G110" s="110">
        <v>344316</v>
      </c>
      <c r="H110" s="110">
        <f>G110-I110</f>
        <v>128733.6</v>
      </c>
      <c r="I110" s="110">
        <v>215582.4</v>
      </c>
      <c r="J110" s="20"/>
    </row>
    <row r="111" spans="1:10" ht="30">
      <c r="A111" s="24"/>
      <c r="B111" s="38" t="s">
        <v>339</v>
      </c>
      <c r="C111" s="56"/>
      <c r="D111" s="109"/>
      <c r="E111" s="109"/>
      <c r="F111" s="109"/>
      <c r="G111" s="110"/>
      <c r="H111" s="110"/>
      <c r="I111" s="110"/>
      <c r="J111" s="20"/>
    </row>
    <row r="112" spans="1:10" ht="16.5" customHeight="1">
      <c r="A112" s="24"/>
      <c r="B112" s="39" t="s">
        <v>340</v>
      </c>
      <c r="C112" s="56"/>
      <c r="D112" s="109">
        <v>61000</v>
      </c>
      <c r="E112" s="109">
        <v>105000</v>
      </c>
      <c r="F112" s="109"/>
      <c r="G112" s="110">
        <v>43178.92</v>
      </c>
      <c r="H112" s="110">
        <f>G112-I112</f>
        <v>19855.44</v>
      </c>
      <c r="I112" s="110">
        <v>23323.48</v>
      </c>
      <c r="J112" s="20"/>
    </row>
    <row r="113" spans="1:10" ht="30">
      <c r="A113" s="24"/>
      <c r="B113" s="39" t="s">
        <v>341</v>
      </c>
      <c r="C113" s="56"/>
      <c r="D113" s="57"/>
      <c r="E113" s="57"/>
      <c r="F113" s="57"/>
      <c r="G113" s="46"/>
      <c r="H113" s="46"/>
      <c r="I113" s="20"/>
      <c r="J113" s="20"/>
    </row>
    <row r="114" spans="1:10" ht="16.5" customHeight="1">
      <c r="A114" s="24"/>
      <c r="B114" s="39" t="s">
        <v>342</v>
      </c>
      <c r="C114" s="56"/>
      <c r="D114" s="57"/>
      <c r="E114" s="57"/>
      <c r="F114" s="57"/>
      <c r="G114" s="46"/>
      <c r="H114" s="46"/>
      <c r="I114" s="20"/>
      <c r="J114" s="20"/>
    </row>
    <row r="115" spans="1:246" ht="16.5" customHeight="1">
      <c r="A115" s="24"/>
      <c r="B115" s="25" t="s">
        <v>326</v>
      </c>
      <c r="C115" s="56"/>
      <c r="D115" s="57"/>
      <c r="E115" s="57"/>
      <c r="F115" s="57"/>
      <c r="G115" s="46"/>
      <c r="H115" s="46"/>
      <c r="I115" s="20"/>
      <c r="J115" s="20"/>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c r="ES115" s="21"/>
      <c r="ET115" s="21"/>
      <c r="EU115" s="21"/>
      <c r="EV115" s="21"/>
      <c r="EW115" s="21"/>
      <c r="EX115" s="21"/>
      <c r="EY115" s="21"/>
      <c r="EZ115" s="21"/>
      <c r="FA115" s="21"/>
      <c r="FB115" s="21"/>
      <c r="FC115" s="21"/>
      <c r="FD115" s="21"/>
      <c r="FE115" s="21"/>
      <c r="FF115" s="21"/>
      <c r="FG115" s="21"/>
      <c r="FH115" s="21"/>
      <c r="FI115" s="21"/>
      <c r="FJ115" s="21"/>
      <c r="FK115" s="21"/>
      <c r="FL115" s="21"/>
      <c r="FM115" s="21"/>
      <c r="FN115" s="21"/>
      <c r="FO115" s="21"/>
      <c r="FP115" s="21"/>
      <c r="FQ115" s="21"/>
      <c r="FR115" s="21"/>
      <c r="FS115" s="21"/>
      <c r="FT115" s="21"/>
      <c r="FU115" s="2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c r="HE115" s="21"/>
      <c r="HF115" s="21"/>
      <c r="HG115" s="21"/>
      <c r="HH115" s="21"/>
      <c r="HI115" s="21"/>
      <c r="HJ115" s="21"/>
      <c r="HK115" s="21"/>
      <c r="HL115" s="21"/>
      <c r="HM115" s="21"/>
      <c r="HN115" s="21"/>
      <c r="HO115" s="21"/>
      <c r="HP115" s="21"/>
      <c r="HQ115" s="21"/>
      <c r="HR115" s="21"/>
      <c r="HS115" s="21"/>
      <c r="HT115" s="21"/>
      <c r="HU115" s="21"/>
      <c r="HV115" s="21"/>
      <c r="HW115" s="21"/>
      <c r="HX115" s="21"/>
      <c r="HY115" s="21"/>
      <c r="HZ115" s="21"/>
      <c r="IA115" s="21"/>
      <c r="IB115" s="21"/>
      <c r="IC115" s="21"/>
      <c r="ID115" s="21"/>
      <c r="IE115" s="21"/>
      <c r="IF115" s="21"/>
      <c r="IG115" s="21"/>
      <c r="IH115" s="21"/>
      <c r="II115" s="21"/>
      <c r="IJ115" s="21"/>
      <c r="IK115" s="21"/>
      <c r="IL115" s="21"/>
    </row>
    <row r="116" spans="1:246" ht="16.5" customHeight="1">
      <c r="A116" s="24"/>
      <c r="B116" s="39" t="s">
        <v>343</v>
      </c>
      <c r="C116" s="56"/>
      <c r="D116" s="57"/>
      <c r="E116" s="57"/>
      <c r="F116" s="57"/>
      <c r="G116" s="64"/>
      <c r="H116" s="64"/>
      <c r="I116" s="20"/>
      <c r="J116" s="20"/>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c r="IH116" s="21"/>
      <c r="II116" s="21"/>
      <c r="IJ116" s="21"/>
      <c r="IK116" s="21"/>
      <c r="IL116" s="21"/>
    </row>
    <row r="117" spans="1:246" ht="15">
      <c r="A117" s="24"/>
      <c r="B117" s="40" t="s">
        <v>344</v>
      </c>
      <c r="C117" s="56"/>
      <c r="D117" s="57"/>
      <c r="E117" s="57"/>
      <c r="F117" s="57"/>
      <c r="G117" s="64"/>
      <c r="H117" s="64"/>
      <c r="I117" s="20"/>
      <c r="J117" s="20"/>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10" s="21" customFormat="1" ht="30">
      <c r="A118" s="24"/>
      <c r="B118" s="40" t="s">
        <v>345</v>
      </c>
      <c r="C118" s="56"/>
      <c r="D118" s="57"/>
      <c r="E118" s="57"/>
      <c r="F118" s="57"/>
      <c r="G118" s="64"/>
      <c r="H118" s="64"/>
      <c r="I118" s="20"/>
      <c r="J118" s="20"/>
    </row>
    <row r="119" spans="1:10" s="21" customFormat="1" ht="30">
      <c r="A119" s="24"/>
      <c r="B119" s="41" t="s">
        <v>346</v>
      </c>
      <c r="C119" s="56">
        <f aca="true" t="shared" si="40" ref="C119:H119">C120+C121+C122+C123</f>
        <v>0</v>
      </c>
      <c r="D119" s="56">
        <f t="shared" si="40"/>
        <v>0</v>
      </c>
      <c r="E119" s="56">
        <f t="shared" si="40"/>
        <v>0</v>
      </c>
      <c r="F119" s="56">
        <f t="shared" si="40"/>
        <v>0</v>
      </c>
      <c r="G119" s="56">
        <f t="shared" si="40"/>
        <v>0</v>
      </c>
      <c r="H119" s="56">
        <f t="shared" si="40"/>
        <v>0</v>
      </c>
      <c r="I119" s="20"/>
      <c r="J119" s="20"/>
    </row>
    <row r="120" spans="1:10" s="21" customFormat="1" ht="15">
      <c r="A120" s="24"/>
      <c r="B120" s="42" t="s">
        <v>347</v>
      </c>
      <c r="C120" s="56"/>
      <c r="D120" s="57"/>
      <c r="E120" s="57"/>
      <c r="F120" s="57"/>
      <c r="G120" s="64"/>
      <c r="H120" s="64"/>
      <c r="I120" s="20"/>
      <c r="J120" s="20"/>
    </row>
    <row r="121" spans="1:10" s="21" customFormat="1" ht="30">
      <c r="A121" s="24"/>
      <c r="B121" s="42" t="s">
        <v>348</v>
      </c>
      <c r="C121" s="56"/>
      <c r="D121" s="57"/>
      <c r="E121" s="57"/>
      <c r="F121" s="57"/>
      <c r="G121" s="64"/>
      <c r="H121" s="64"/>
      <c r="I121" s="20"/>
      <c r="J121" s="20"/>
    </row>
    <row r="122" spans="1:10" s="21" customFormat="1" ht="30">
      <c r="A122" s="24"/>
      <c r="B122" s="42" t="s">
        <v>349</v>
      </c>
      <c r="C122" s="56"/>
      <c r="D122" s="57"/>
      <c r="E122" s="57"/>
      <c r="F122" s="57"/>
      <c r="G122" s="64"/>
      <c r="H122" s="64"/>
      <c r="I122" s="20"/>
      <c r="J122" s="20"/>
    </row>
    <row r="123" spans="1:10" s="21" customFormat="1" ht="30">
      <c r="A123" s="24"/>
      <c r="B123" s="42" t="s">
        <v>350</v>
      </c>
      <c r="C123" s="56"/>
      <c r="D123" s="57"/>
      <c r="E123" s="57"/>
      <c r="F123" s="57"/>
      <c r="G123" s="64"/>
      <c r="H123" s="64"/>
      <c r="I123" s="20"/>
      <c r="J123" s="20"/>
    </row>
    <row r="124" spans="1:10" s="21" customFormat="1" ht="15">
      <c r="A124" s="24"/>
      <c r="B124" s="26" t="s">
        <v>313</v>
      </c>
      <c r="C124" s="56"/>
      <c r="D124" s="57"/>
      <c r="E124" s="57"/>
      <c r="F124" s="57"/>
      <c r="G124" s="64"/>
      <c r="H124" s="64"/>
      <c r="I124" s="20"/>
      <c r="J124" s="20"/>
    </row>
    <row r="125" spans="1:10" s="21" customFormat="1" ht="15">
      <c r="A125" s="24" t="s">
        <v>351</v>
      </c>
      <c r="B125" s="26" t="s">
        <v>352</v>
      </c>
      <c r="C125" s="54"/>
      <c r="D125" s="109">
        <v>4587000</v>
      </c>
      <c r="E125" s="109">
        <v>4587000</v>
      </c>
      <c r="F125" s="109"/>
      <c r="G125" s="110">
        <v>2923879.77</v>
      </c>
      <c r="H125" s="110">
        <f>G125-I125</f>
        <v>1528642</v>
      </c>
      <c r="I125" s="110">
        <v>1395237.77</v>
      </c>
      <c r="J125" s="20"/>
    </row>
    <row r="126" spans="1:246" s="21" customFormat="1" ht="16.5" customHeight="1">
      <c r="A126" s="24"/>
      <c r="B126" s="26" t="s">
        <v>313</v>
      </c>
      <c r="C126" s="54"/>
      <c r="D126" s="109"/>
      <c r="E126" s="109"/>
      <c r="F126" s="109"/>
      <c r="G126" s="110"/>
      <c r="H126" s="110"/>
      <c r="I126" s="110"/>
      <c r="J126" s="20"/>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row>
    <row r="127" spans="1:246" s="21" customFormat="1" ht="16.5" customHeight="1">
      <c r="A127" s="24" t="s">
        <v>353</v>
      </c>
      <c r="B127" s="26" t="s">
        <v>354</v>
      </c>
      <c r="C127" s="56"/>
      <c r="D127" s="109">
        <v>696000</v>
      </c>
      <c r="E127" s="109">
        <v>696000</v>
      </c>
      <c r="F127" s="109"/>
      <c r="G127" s="112">
        <v>441548.69</v>
      </c>
      <c r="H127" s="110">
        <f>G127-I127</f>
        <v>209548.69</v>
      </c>
      <c r="I127" s="112">
        <v>232000</v>
      </c>
      <c r="J127" s="20"/>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row>
    <row r="128" spans="1:11" s="21" customFormat="1" ht="16.5" customHeight="1">
      <c r="A128" s="24"/>
      <c r="B128" s="26" t="s">
        <v>313</v>
      </c>
      <c r="C128" s="56"/>
      <c r="D128" s="57"/>
      <c r="E128" s="57"/>
      <c r="F128" s="57"/>
      <c r="G128" s="61"/>
      <c r="H128" s="61"/>
      <c r="I128" s="20"/>
      <c r="J128" s="20"/>
      <c r="K128" s="5"/>
    </row>
    <row r="129" spans="1:246" ht="16.5" customHeight="1">
      <c r="A129" s="18" t="s">
        <v>355</v>
      </c>
      <c r="B129" s="22" t="s">
        <v>356</v>
      </c>
      <c r="C129" s="55">
        <f aca="true" t="shared" si="41" ref="C129:H129">+C130+C136+C138+C142+C148</f>
        <v>0</v>
      </c>
      <c r="D129" s="55">
        <f t="shared" si="41"/>
        <v>11449000</v>
      </c>
      <c r="E129" s="55">
        <f t="shared" si="41"/>
        <v>11449000</v>
      </c>
      <c r="F129" s="55">
        <f t="shared" si="41"/>
        <v>0</v>
      </c>
      <c r="G129" s="55">
        <f t="shared" si="41"/>
        <v>7195476.649999999</v>
      </c>
      <c r="H129" s="55">
        <f t="shared" si="41"/>
        <v>3794154.13</v>
      </c>
      <c r="I129" s="20"/>
      <c r="J129" s="20"/>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c r="HE129" s="21"/>
      <c r="HF129" s="21"/>
      <c r="HG129" s="21"/>
      <c r="HH129" s="21"/>
      <c r="HI129" s="21"/>
      <c r="HJ129" s="21"/>
      <c r="HK129" s="21"/>
      <c r="HL129" s="21"/>
      <c r="HM129" s="21"/>
      <c r="HN129" s="21"/>
      <c r="HO129" s="21"/>
      <c r="HP129" s="21"/>
      <c r="HQ129" s="21"/>
      <c r="HR129" s="21"/>
      <c r="HS129" s="21"/>
      <c r="HT129" s="21"/>
      <c r="HU129" s="21"/>
      <c r="HV129" s="21"/>
      <c r="HW129" s="21"/>
      <c r="HX129" s="21"/>
      <c r="HY129" s="21"/>
      <c r="HZ129" s="21"/>
      <c r="IA129" s="21"/>
      <c r="IB129" s="21"/>
      <c r="IC129" s="21"/>
      <c r="ID129" s="21"/>
      <c r="IE129" s="21"/>
      <c r="IF129" s="21"/>
      <c r="IG129" s="21"/>
      <c r="IH129" s="21"/>
      <c r="II129" s="21"/>
      <c r="IJ129" s="21"/>
      <c r="IK129" s="21"/>
      <c r="IL129" s="21"/>
    </row>
    <row r="130" spans="1:246" ht="16.5" customHeight="1">
      <c r="A130" s="18" t="s">
        <v>357</v>
      </c>
      <c r="B130" s="22" t="s">
        <v>358</v>
      </c>
      <c r="C130" s="54">
        <f aca="true" t="shared" si="42" ref="C130:H130">+C131+C134</f>
        <v>0</v>
      </c>
      <c r="D130" s="54">
        <f t="shared" si="42"/>
        <v>6741000</v>
      </c>
      <c r="E130" s="54">
        <f t="shared" si="42"/>
        <v>6741000</v>
      </c>
      <c r="F130" s="54">
        <f t="shared" si="42"/>
        <v>0</v>
      </c>
      <c r="G130" s="54">
        <f t="shared" si="42"/>
        <v>4210822.779999999</v>
      </c>
      <c r="H130" s="54">
        <f t="shared" si="42"/>
        <v>2204032.2399999998</v>
      </c>
      <c r="I130" s="20"/>
      <c r="J130" s="20"/>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c r="IH130" s="21"/>
      <c r="II130" s="21"/>
      <c r="IJ130" s="21"/>
      <c r="IK130" s="21"/>
      <c r="IL130" s="21"/>
    </row>
    <row r="131" spans="1:10" s="21" customFormat="1" ht="16.5" customHeight="1">
      <c r="A131" s="24"/>
      <c r="B131" s="100" t="s">
        <v>427</v>
      </c>
      <c r="C131" s="56">
        <f>C132+C133</f>
        <v>0</v>
      </c>
      <c r="D131" s="56">
        <v>6300000</v>
      </c>
      <c r="E131" s="56">
        <v>6300000</v>
      </c>
      <c r="F131" s="56">
        <f>F132+F133</f>
        <v>0</v>
      </c>
      <c r="G131" s="56">
        <f>G132+G133</f>
        <v>4066386.51</v>
      </c>
      <c r="H131" s="56">
        <f>H132+H133</f>
        <v>2204032.2399999998</v>
      </c>
      <c r="I131" s="20"/>
      <c r="J131" s="20"/>
    </row>
    <row r="132" spans="1:10" s="21" customFormat="1" ht="16.5" customHeight="1">
      <c r="A132" s="24"/>
      <c r="B132" s="101" t="s">
        <v>428</v>
      </c>
      <c r="C132" s="56"/>
      <c r="D132" s="57">
        <v>6300000</v>
      </c>
      <c r="E132" s="57">
        <v>6300000</v>
      </c>
      <c r="F132" s="57"/>
      <c r="G132" s="46">
        <v>4066386.51</v>
      </c>
      <c r="H132" s="110">
        <f>G132-I132</f>
        <v>2204032.2399999998</v>
      </c>
      <c r="I132" s="110">
        <v>1862354.27</v>
      </c>
      <c r="J132" s="20"/>
    </row>
    <row r="133" spans="1:10" s="21" customFormat="1" ht="16.5" customHeight="1">
      <c r="A133" s="24"/>
      <c r="B133" s="101" t="s">
        <v>429</v>
      </c>
      <c r="C133" s="56"/>
      <c r="D133" s="57"/>
      <c r="E133" s="57"/>
      <c r="F133" s="57"/>
      <c r="G133" s="46"/>
      <c r="H133" s="46"/>
      <c r="I133" s="20"/>
      <c r="J133" s="20"/>
    </row>
    <row r="134" spans="1:10" s="21" customFormat="1" ht="16.5" customHeight="1">
      <c r="A134" s="24"/>
      <c r="B134" s="43" t="s">
        <v>360</v>
      </c>
      <c r="C134" s="56"/>
      <c r="D134" s="109">
        <v>441000</v>
      </c>
      <c r="E134" s="109">
        <v>441000</v>
      </c>
      <c r="F134" s="109"/>
      <c r="G134" s="113">
        <v>144436.27</v>
      </c>
      <c r="H134" s="110">
        <f>G134-I134</f>
        <v>0</v>
      </c>
      <c r="I134" s="113">
        <v>144436.27</v>
      </c>
      <c r="J134" s="20"/>
    </row>
    <row r="135" spans="1:10" s="21" customFormat="1" ht="16.5" customHeight="1">
      <c r="A135" s="24"/>
      <c r="B135" s="26" t="s">
        <v>313</v>
      </c>
      <c r="C135" s="56"/>
      <c r="D135" s="109"/>
      <c r="E135" s="109"/>
      <c r="F135" s="109"/>
      <c r="G135" s="113">
        <v>-175.77</v>
      </c>
      <c r="H135" s="110">
        <f>G135-I135</f>
        <v>-142.92000000000002</v>
      </c>
      <c r="I135" s="113">
        <v>-32.85</v>
      </c>
      <c r="J135" s="20"/>
    </row>
    <row r="136" spans="1:10" s="21" customFormat="1" ht="16.5" customHeight="1">
      <c r="A136" s="24" t="s">
        <v>361</v>
      </c>
      <c r="B136" s="44" t="s">
        <v>362</v>
      </c>
      <c r="C136" s="56"/>
      <c r="D136" s="109">
        <v>2230000</v>
      </c>
      <c r="E136" s="109">
        <v>2230000</v>
      </c>
      <c r="F136" s="109"/>
      <c r="G136" s="114">
        <v>1436606.09</v>
      </c>
      <c r="H136" s="110">
        <f>G136-I136</f>
        <v>788078.6100000001</v>
      </c>
      <c r="I136" s="114">
        <v>648527.48</v>
      </c>
      <c r="J136" s="20"/>
    </row>
    <row r="137" spans="1:10" s="21" customFormat="1" ht="16.5" customHeight="1">
      <c r="A137" s="24"/>
      <c r="B137" s="26" t="s">
        <v>313</v>
      </c>
      <c r="C137" s="56"/>
      <c r="D137" s="109"/>
      <c r="E137" s="109"/>
      <c r="F137" s="109"/>
      <c r="G137" s="113">
        <v>-76.87</v>
      </c>
      <c r="H137" s="110">
        <f>G137-I137</f>
        <v>-76.87</v>
      </c>
      <c r="I137" s="113">
        <v>0</v>
      </c>
      <c r="J137" s="20"/>
    </row>
    <row r="138" spans="1:246" s="21" customFormat="1" ht="16.5" customHeight="1">
      <c r="A138" s="18" t="s">
        <v>363</v>
      </c>
      <c r="B138" s="45" t="s">
        <v>364</v>
      </c>
      <c r="C138" s="56">
        <f aca="true" t="shared" si="43" ref="C138:H138">+C139+C140</f>
        <v>0</v>
      </c>
      <c r="D138" s="56">
        <f t="shared" si="43"/>
        <v>159000</v>
      </c>
      <c r="E138" s="56">
        <f t="shared" si="43"/>
        <v>159000</v>
      </c>
      <c r="F138" s="56">
        <f t="shared" si="43"/>
        <v>0</v>
      </c>
      <c r="G138" s="56">
        <f t="shared" si="43"/>
        <v>104694.65</v>
      </c>
      <c r="H138" s="56">
        <f t="shared" si="43"/>
        <v>52484.2</v>
      </c>
      <c r="I138" s="20"/>
      <c r="J138" s="20"/>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row>
    <row r="139" spans="1:246" s="21" customFormat="1" ht="16.5" customHeight="1">
      <c r="A139" s="24"/>
      <c r="B139" s="43" t="s">
        <v>359</v>
      </c>
      <c r="C139" s="56"/>
      <c r="D139" s="109">
        <v>159000</v>
      </c>
      <c r="E139" s="109">
        <v>159000</v>
      </c>
      <c r="F139" s="109"/>
      <c r="G139" s="110">
        <v>104694.65</v>
      </c>
      <c r="H139" s="110">
        <f>G139-I139</f>
        <v>52484.2</v>
      </c>
      <c r="I139" s="110">
        <v>52210.45</v>
      </c>
      <c r="J139" s="20"/>
      <c r="K139" s="5"/>
      <c r="L139" s="46"/>
      <c r="M139" s="46"/>
      <c r="N139" s="46"/>
      <c r="O139" s="46"/>
      <c r="P139" s="46"/>
      <c r="Q139" s="46"/>
      <c r="R139" s="46"/>
      <c r="S139" s="46"/>
      <c r="T139" s="46"/>
      <c r="U139" s="46"/>
      <c r="V139" s="46"/>
      <c r="W139" s="46"/>
      <c r="X139" s="46"/>
      <c r="Y139" s="46"/>
      <c r="Z139" s="46"/>
      <c r="AA139" s="46"/>
      <c r="AB139" s="46"/>
      <c r="AC139" s="46"/>
      <c r="AD139" s="46"/>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row>
    <row r="140" spans="1:246" s="21" customFormat="1" ht="16.5" customHeight="1">
      <c r="A140" s="24"/>
      <c r="B140" s="43" t="s">
        <v>365</v>
      </c>
      <c r="C140" s="56"/>
      <c r="D140" s="57"/>
      <c r="E140" s="57"/>
      <c r="F140" s="57"/>
      <c r="G140" s="46"/>
      <c r="H140" s="46"/>
      <c r="I140" s="20"/>
      <c r="J140" s="20"/>
      <c r="K140" s="46"/>
      <c r="L140" s="6"/>
      <c r="M140" s="6"/>
      <c r="N140" s="6"/>
      <c r="O140" s="6"/>
      <c r="P140" s="6"/>
      <c r="Q140" s="6"/>
      <c r="R140" s="6"/>
      <c r="S140" s="6"/>
      <c r="T140" s="6"/>
      <c r="U140" s="6"/>
      <c r="V140" s="6"/>
      <c r="W140" s="6"/>
      <c r="X140" s="6"/>
      <c r="Y140" s="6"/>
      <c r="Z140" s="6"/>
      <c r="AA140" s="6"/>
      <c r="AB140" s="6"/>
      <c r="AC140" s="6"/>
      <c r="AD140" s="6"/>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11" ht="16.5" customHeight="1">
      <c r="A141" s="24"/>
      <c r="B141" s="26" t="s">
        <v>313</v>
      </c>
      <c r="C141" s="56"/>
      <c r="D141" s="57"/>
      <c r="E141" s="57"/>
      <c r="F141" s="57"/>
      <c r="G141" s="46">
        <v>-1855</v>
      </c>
      <c r="H141" s="46">
        <v>0</v>
      </c>
      <c r="I141" s="20">
        <v>-1855</v>
      </c>
      <c r="J141" s="20"/>
      <c r="K141" s="6"/>
    </row>
    <row r="142" spans="1:10" ht="16.5" customHeight="1">
      <c r="A142" s="18" t="s">
        <v>366</v>
      </c>
      <c r="B142" s="45" t="s">
        <v>367</v>
      </c>
      <c r="C142" s="54">
        <f aca="true" t="shared" si="44" ref="C142:H142">+C143+C144+C145+C146</f>
        <v>0</v>
      </c>
      <c r="D142" s="54">
        <f t="shared" si="44"/>
        <v>2031000</v>
      </c>
      <c r="E142" s="54">
        <f t="shared" si="44"/>
        <v>2031000</v>
      </c>
      <c r="F142" s="54">
        <f t="shared" si="44"/>
        <v>0</v>
      </c>
      <c r="G142" s="54">
        <f t="shared" si="44"/>
        <v>1262025.63</v>
      </c>
      <c r="H142" s="54">
        <f t="shared" si="44"/>
        <v>661155.0799999998</v>
      </c>
      <c r="I142" s="20"/>
      <c r="J142" s="20"/>
    </row>
    <row r="143" spans="1:246" ht="15">
      <c r="A143" s="24"/>
      <c r="B143" s="25" t="s">
        <v>368</v>
      </c>
      <c r="C143" s="56"/>
      <c r="D143" s="109">
        <v>2031000</v>
      </c>
      <c r="E143" s="109">
        <v>2031000</v>
      </c>
      <c r="F143" s="109"/>
      <c r="G143" s="110">
        <v>1262025.63</v>
      </c>
      <c r="H143" s="110">
        <f>G143-I143</f>
        <v>661155.0799999998</v>
      </c>
      <c r="I143" s="110">
        <v>600870.55</v>
      </c>
      <c r="J143" s="20"/>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c r="GY143" s="21"/>
      <c r="GZ143" s="21"/>
      <c r="HA143" s="21"/>
      <c r="HB143" s="21"/>
      <c r="HC143" s="21"/>
      <c r="HD143" s="21"/>
      <c r="HE143" s="21"/>
      <c r="HF143" s="21"/>
      <c r="HG143" s="21"/>
      <c r="HH143" s="21"/>
      <c r="HI143" s="21"/>
      <c r="HJ143" s="21"/>
      <c r="HK143" s="21"/>
      <c r="HL143" s="21"/>
      <c r="HM143" s="21"/>
      <c r="HN143" s="21"/>
      <c r="HO143" s="21"/>
      <c r="HP143" s="21"/>
      <c r="HQ143" s="21"/>
      <c r="HR143" s="21"/>
      <c r="HS143" s="21"/>
      <c r="HT143" s="21"/>
      <c r="HU143" s="21"/>
      <c r="HV143" s="21"/>
      <c r="HW143" s="21"/>
      <c r="HX143" s="21"/>
      <c r="HY143" s="21"/>
      <c r="HZ143" s="21"/>
      <c r="IA143" s="21"/>
      <c r="IB143" s="21"/>
      <c r="IC143" s="21"/>
      <c r="ID143" s="21"/>
      <c r="IE143" s="21"/>
      <c r="IF143" s="21"/>
      <c r="IG143" s="21"/>
      <c r="IH143" s="21"/>
      <c r="II143" s="21"/>
      <c r="IJ143" s="21"/>
      <c r="IK143" s="21"/>
      <c r="IL143" s="21"/>
    </row>
    <row r="144" spans="1:11" ht="30">
      <c r="A144" s="24"/>
      <c r="B144" s="25" t="s">
        <v>369</v>
      </c>
      <c r="C144" s="56"/>
      <c r="D144" s="57"/>
      <c r="E144" s="57"/>
      <c r="F144" s="57"/>
      <c r="G144" s="46"/>
      <c r="H144" s="46"/>
      <c r="I144" s="20"/>
      <c r="J144" s="20"/>
      <c r="K144" s="21"/>
    </row>
    <row r="145" spans="1:10" ht="30">
      <c r="A145" s="24"/>
      <c r="B145" s="25" t="s">
        <v>370</v>
      </c>
      <c r="C145" s="56"/>
      <c r="D145" s="57"/>
      <c r="E145" s="57"/>
      <c r="F145" s="57"/>
      <c r="G145" s="46"/>
      <c r="H145" s="46"/>
      <c r="I145" s="20"/>
      <c r="J145" s="20"/>
    </row>
    <row r="146" spans="1:246" s="21" customFormat="1" ht="30">
      <c r="A146" s="24"/>
      <c r="B146" s="25" t="s">
        <v>371</v>
      </c>
      <c r="C146" s="56"/>
      <c r="D146" s="57"/>
      <c r="E146" s="57"/>
      <c r="F146" s="57"/>
      <c r="G146" s="46"/>
      <c r="H146" s="46"/>
      <c r="I146" s="20"/>
      <c r="J146" s="20"/>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row>
    <row r="147" spans="1:10" ht="15">
      <c r="A147" s="24"/>
      <c r="B147" s="26" t="s">
        <v>313</v>
      </c>
      <c r="C147" s="56"/>
      <c r="D147" s="57"/>
      <c r="E147" s="57"/>
      <c r="F147" s="57"/>
      <c r="G147" s="110">
        <v>-180</v>
      </c>
      <c r="H147" s="110">
        <f>G147-I147</f>
        <v>-180</v>
      </c>
      <c r="I147" s="110">
        <v>0</v>
      </c>
      <c r="J147" s="20"/>
    </row>
    <row r="148" spans="1:10" ht="16.5" customHeight="1">
      <c r="A148" s="18" t="s">
        <v>372</v>
      </c>
      <c r="B148" s="45" t="s">
        <v>373</v>
      </c>
      <c r="C148" s="56">
        <f aca="true" t="shared" si="45" ref="C148:H148">+C149+C150</f>
        <v>0</v>
      </c>
      <c r="D148" s="56">
        <f t="shared" si="45"/>
        <v>288000</v>
      </c>
      <c r="E148" s="56">
        <f t="shared" si="45"/>
        <v>288000</v>
      </c>
      <c r="F148" s="56">
        <f t="shared" si="45"/>
        <v>0</v>
      </c>
      <c r="G148" s="56">
        <f t="shared" si="45"/>
        <v>181327.5</v>
      </c>
      <c r="H148" s="56">
        <f t="shared" si="45"/>
        <v>88404</v>
      </c>
      <c r="I148" s="20"/>
      <c r="J148" s="20"/>
    </row>
    <row r="149" spans="1:10" ht="16.5" customHeight="1">
      <c r="A149" s="18"/>
      <c r="B149" s="43" t="s">
        <v>359</v>
      </c>
      <c r="C149" s="56"/>
      <c r="D149" s="109">
        <v>288000</v>
      </c>
      <c r="E149" s="109">
        <v>288000</v>
      </c>
      <c r="F149" s="109"/>
      <c r="G149" s="110">
        <v>181327.5</v>
      </c>
      <c r="H149" s="110">
        <f>G149-I149</f>
        <v>88404</v>
      </c>
      <c r="I149" s="110">
        <v>92923.5</v>
      </c>
      <c r="J149" s="20"/>
    </row>
    <row r="150" spans="1:10" ht="16.5" customHeight="1">
      <c r="A150" s="24"/>
      <c r="B150" s="43" t="s">
        <v>365</v>
      </c>
      <c r="C150" s="56"/>
      <c r="D150" s="109"/>
      <c r="E150" s="109"/>
      <c r="F150" s="109"/>
      <c r="G150" s="110"/>
      <c r="H150" s="110"/>
      <c r="I150" s="110"/>
      <c r="J150" s="20"/>
    </row>
    <row r="151" spans="1:10" ht="16.5" customHeight="1">
      <c r="A151" s="24"/>
      <c r="B151" s="26" t="s">
        <v>313</v>
      </c>
      <c r="C151" s="56"/>
      <c r="D151" s="109"/>
      <c r="E151" s="109"/>
      <c r="F151" s="109"/>
      <c r="G151" s="110">
        <v>0</v>
      </c>
      <c r="H151" s="110">
        <f>G151-I151</f>
        <v>0</v>
      </c>
      <c r="I151" s="110">
        <v>0</v>
      </c>
      <c r="J151" s="20"/>
    </row>
    <row r="152" spans="1:10" ht="16.5" customHeight="1">
      <c r="A152" s="18" t="s">
        <v>374</v>
      </c>
      <c r="B152" s="26" t="s">
        <v>375</v>
      </c>
      <c r="C152" s="56"/>
      <c r="D152" s="109">
        <v>48000</v>
      </c>
      <c r="E152" s="109">
        <v>48000</v>
      </c>
      <c r="F152" s="109"/>
      <c r="G152" s="111">
        <v>32000</v>
      </c>
      <c r="H152" s="110">
        <f>G152-I152</f>
        <v>16000</v>
      </c>
      <c r="I152" s="111">
        <v>16000</v>
      </c>
      <c r="J152" s="20"/>
    </row>
    <row r="153" spans="1:10" ht="16.5" customHeight="1">
      <c r="A153" s="18"/>
      <c r="B153" s="26" t="s">
        <v>313</v>
      </c>
      <c r="C153" s="56"/>
      <c r="D153" s="57"/>
      <c r="E153" s="57"/>
      <c r="F153" s="57"/>
      <c r="G153" s="63"/>
      <c r="H153" s="63"/>
      <c r="I153" s="20"/>
      <c r="J153" s="20"/>
    </row>
    <row r="154" spans="1:10" ht="16.5" customHeight="1">
      <c r="A154" s="18" t="s">
        <v>376</v>
      </c>
      <c r="B154" s="22" t="s">
        <v>377</v>
      </c>
      <c r="C154" s="55">
        <f aca="true" t="shared" si="46" ref="C154:H154">+C155+C161</f>
        <v>0</v>
      </c>
      <c r="D154" s="55">
        <f t="shared" si="46"/>
        <v>22719000</v>
      </c>
      <c r="E154" s="55">
        <f t="shared" si="46"/>
        <v>22719000</v>
      </c>
      <c r="F154" s="55">
        <f t="shared" si="46"/>
        <v>0</v>
      </c>
      <c r="G154" s="55">
        <f t="shared" si="46"/>
        <v>15131000</v>
      </c>
      <c r="H154" s="55">
        <f t="shared" si="46"/>
        <v>7588000</v>
      </c>
      <c r="I154" s="20"/>
      <c r="J154" s="20"/>
    </row>
    <row r="155" spans="1:10" ht="16.5" customHeight="1">
      <c r="A155" s="24" t="s">
        <v>378</v>
      </c>
      <c r="B155" s="22" t="s">
        <v>379</v>
      </c>
      <c r="C155" s="56">
        <f aca="true" t="shared" si="47" ref="C155:H155">C156+C158+C157+C159</f>
        <v>0</v>
      </c>
      <c r="D155" s="56">
        <f t="shared" si="47"/>
        <v>22719000</v>
      </c>
      <c r="E155" s="56">
        <f t="shared" si="47"/>
        <v>22719000</v>
      </c>
      <c r="F155" s="56">
        <f t="shared" si="47"/>
        <v>0</v>
      </c>
      <c r="G155" s="56">
        <f t="shared" si="47"/>
        <v>15131000</v>
      </c>
      <c r="H155" s="56">
        <f t="shared" si="47"/>
        <v>7588000</v>
      </c>
      <c r="I155" s="20"/>
      <c r="J155" s="20"/>
    </row>
    <row r="156" spans="1:10" ht="15">
      <c r="A156" s="24"/>
      <c r="B156" s="25" t="s">
        <v>319</v>
      </c>
      <c r="C156" s="56"/>
      <c r="D156" s="109">
        <v>22719000</v>
      </c>
      <c r="E156" s="109">
        <v>22719000</v>
      </c>
      <c r="F156" s="109"/>
      <c r="G156" s="110">
        <v>15131000</v>
      </c>
      <c r="H156" s="110">
        <f>G156-I156</f>
        <v>7588000</v>
      </c>
      <c r="I156" s="110">
        <v>7543000</v>
      </c>
      <c r="J156" s="20"/>
    </row>
    <row r="157" spans="1:10" ht="45">
      <c r="A157" s="24"/>
      <c r="B157" s="25" t="s">
        <v>380</v>
      </c>
      <c r="C157" s="56"/>
      <c r="D157" s="57"/>
      <c r="E157" s="57"/>
      <c r="F157" s="57"/>
      <c r="G157" s="46"/>
      <c r="H157" s="46"/>
      <c r="I157" s="20"/>
      <c r="J157" s="20"/>
    </row>
    <row r="158" spans="1:10" ht="30">
      <c r="A158" s="24"/>
      <c r="B158" s="25" t="s">
        <v>381</v>
      </c>
      <c r="C158" s="56"/>
      <c r="D158" s="57"/>
      <c r="E158" s="57"/>
      <c r="F158" s="57"/>
      <c r="G158" s="63"/>
      <c r="H158" s="63"/>
      <c r="I158" s="20"/>
      <c r="J158" s="20"/>
    </row>
    <row r="159" spans="1:10" ht="15">
      <c r="A159" s="24"/>
      <c r="B159" s="48" t="s">
        <v>382</v>
      </c>
      <c r="C159" s="56"/>
      <c r="D159" s="57"/>
      <c r="E159" s="57"/>
      <c r="F159" s="57"/>
      <c r="G159" s="46"/>
      <c r="H159" s="46"/>
      <c r="I159" s="20"/>
      <c r="J159" s="20"/>
    </row>
    <row r="160" spans="1:10" ht="15">
      <c r="A160" s="24"/>
      <c r="B160" s="26" t="s">
        <v>313</v>
      </c>
      <c r="C160" s="56"/>
      <c r="D160" s="57"/>
      <c r="E160" s="57"/>
      <c r="F160" s="57"/>
      <c r="G160" s="110">
        <v>-27640.45</v>
      </c>
      <c r="H160" s="110">
        <f>G160-I160</f>
        <v>-11138.190000000002</v>
      </c>
      <c r="I160" s="110">
        <v>-16502.26</v>
      </c>
      <c r="J160" s="20"/>
    </row>
    <row r="161" spans="1:10" ht="16.5" customHeight="1">
      <c r="A161" s="24" t="s">
        <v>383</v>
      </c>
      <c r="B161" s="22" t="s">
        <v>384</v>
      </c>
      <c r="C161" s="56">
        <f aca="true" t="shared" si="48" ref="C161:H161">C162+C163</f>
        <v>0</v>
      </c>
      <c r="D161" s="56">
        <f t="shared" si="48"/>
        <v>0</v>
      </c>
      <c r="E161" s="56">
        <f t="shared" si="48"/>
        <v>0</v>
      </c>
      <c r="F161" s="56">
        <f t="shared" si="48"/>
        <v>0</v>
      </c>
      <c r="G161" s="56">
        <f t="shared" si="48"/>
        <v>0</v>
      </c>
      <c r="H161" s="56">
        <f t="shared" si="48"/>
        <v>0</v>
      </c>
      <c r="I161" s="20"/>
      <c r="J161" s="20"/>
    </row>
    <row r="162" spans="1:10" ht="16.5" customHeight="1">
      <c r="A162" s="24"/>
      <c r="B162" s="25" t="s">
        <v>319</v>
      </c>
      <c r="C162" s="56"/>
      <c r="D162" s="57"/>
      <c r="E162" s="57"/>
      <c r="F162" s="57"/>
      <c r="G162" s="46"/>
      <c r="H162" s="46"/>
      <c r="I162" s="20"/>
      <c r="J162" s="20"/>
    </row>
    <row r="163" spans="1:10" ht="16.5" customHeight="1">
      <c r="A163" s="24"/>
      <c r="B163" s="49" t="s">
        <v>385</v>
      </c>
      <c r="C163" s="56"/>
      <c r="D163" s="57"/>
      <c r="E163" s="57"/>
      <c r="F163" s="57"/>
      <c r="G163" s="46"/>
      <c r="H163" s="46"/>
      <c r="I163" s="20"/>
      <c r="J163" s="20"/>
    </row>
    <row r="164" spans="1:10" ht="16.5" customHeight="1">
      <c r="A164" s="24"/>
      <c r="B164" s="26" t="s">
        <v>313</v>
      </c>
      <c r="C164" s="56"/>
      <c r="D164" s="57"/>
      <c r="E164" s="57"/>
      <c r="F164" s="57"/>
      <c r="G164" s="46"/>
      <c r="H164" s="46"/>
      <c r="I164" s="20"/>
      <c r="J164" s="20"/>
    </row>
    <row r="165" spans="1:10" ht="16.5" customHeight="1">
      <c r="A165" s="18" t="s">
        <v>386</v>
      </c>
      <c r="B165" s="26" t="s">
        <v>387</v>
      </c>
      <c r="C165" s="56"/>
      <c r="D165" s="109">
        <v>63000</v>
      </c>
      <c r="E165" s="109">
        <v>63000</v>
      </c>
      <c r="F165" s="109"/>
      <c r="G165" s="110">
        <v>21302.5</v>
      </c>
      <c r="H165" s="110">
        <f>G165-I165</f>
        <v>14450</v>
      </c>
      <c r="I165" s="110">
        <v>6852.5</v>
      </c>
      <c r="J165" s="20"/>
    </row>
    <row r="166" spans="1:10" ht="16.5" customHeight="1">
      <c r="A166" s="18"/>
      <c r="B166" s="26" t="s">
        <v>313</v>
      </c>
      <c r="C166" s="56"/>
      <c r="D166" s="109"/>
      <c r="E166" s="109"/>
      <c r="F166" s="109"/>
      <c r="G166" s="110">
        <v>0</v>
      </c>
      <c r="H166" s="110">
        <f>G166-I166</f>
        <v>0</v>
      </c>
      <c r="I166" s="110">
        <v>0</v>
      </c>
      <c r="J166" s="20"/>
    </row>
    <row r="167" spans="1:10" ht="16.5" customHeight="1">
      <c r="A167" s="18" t="s">
        <v>388</v>
      </c>
      <c r="B167" s="26" t="s">
        <v>389</v>
      </c>
      <c r="C167" s="56"/>
      <c r="D167" s="109">
        <v>486650</v>
      </c>
      <c r="E167" s="109">
        <v>486650</v>
      </c>
      <c r="F167" s="109"/>
      <c r="G167" s="110">
        <v>11625.77</v>
      </c>
      <c r="H167" s="110">
        <f>G167-I167</f>
        <v>11625.77</v>
      </c>
      <c r="I167" s="110">
        <v>0</v>
      </c>
      <c r="J167" s="20"/>
    </row>
    <row r="168" spans="1:10" ht="16.5" customHeight="1">
      <c r="A168" s="18"/>
      <c r="B168" s="26" t="s">
        <v>313</v>
      </c>
      <c r="C168" s="56"/>
      <c r="D168" s="57"/>
      <c r="E168" s="57"/>
      <c r="F168" s="57"/>
      <c r="G168" s="46"/>
      <c r="H168" s="46"/>
      <c r="I168" s="20"/>
      <c r="J168" s="20"/>
    </row>
    <row r="169" spans="1:10" ht="15">
      <c r="A169" s="18"/>
      <c r="B169" s="22" t="s">
        <v>390</v>
      </c>
      <c r="C169" s="56">
        <f aca="true" t="shared" si="49" ref="C169:H169">C86+C95+C108+C124+C126+C128+C135+C137+C141+C147+C151+C153+C160+C164+C166+C168</f>
        <v>0</v>
      </c>
      <c r="D169" s="56">
        <f t="shared" si="49"/>
        <v>0</v>
      </c>
      <c r="E169" s="56">
        <f t="shared" si="49"/>
        <v>0</v>
      </c>
      <c r="F169" s="56">
        <f t="shared" si="49"/>
        <v>0</v>
      </c>
      <c r="G169" s="56">
        <f t="shared" si="49"/>
        <v>-39455.44</v>
      </c>
      <c r="H169" s="56">
        <f t="shared" si="49"/>
        <v>-12423.710000000003</v>
      </c>
      <c r="I169" s="20"/>
      <c r="J169" s="20"/>
    </row>
    <row r="170" spans="1:10" ht="16.5" customHeight="1">
      <c r="A170" s="18"/>
      <c r="B170" s="22" t="s">
        <v>194</v>
      </c>
      <c r="C170" s="56">
        <f>C171</f>
        <v>0</v>
      </c>
      <c r="D170" s="56">
        <f aca="true" t="shared" si="50" ref="D170:H171">D171</f>
        <v>17875160</v>
      </c>
      <c r="E170" s="56">
        <f t="shared" si="50"/>
        <v>17875160</v>
      </c>
      <c r="F170" s="56">
        <f t="shared" si="50"/>
        <v>0</v>
      </c>
      <c r="G170" s="56">
        <f t="shared" si="50"/>
        <v>17875160</v>
      </c>
      <c r="H170" s="56">
        <f t="shared" si="50"/>
        <v>8700637</v>
      </c>
      <c r="I170" s="20"/>
      <c r="J170" s="20"/>
    </row>
    <row r="171" spans="1:10" ht="15">
      <c r="A171" s="18"/>
      <c r="B171" s="22" t="s">
        <v>391</v>
      </c>
      <c r="C171" s="56">
        <f>C172</f>
        <v>0</v>
      </c>
      <c r="D171" s="56">
        <f t="shared" si="50"/>
        <v>17875160</v>
      </c>
      <c r="E171" s="56">
        <f t="shared" si="50"/>
        <v>17875160</v>
      </c>
      <c r="F171" s="56">
        <f t="shared" si="50"/>
        <v>0</v>
      </c>
      <c r="G171" s="56">
        <f t="shared" si="50"/>
        <v>17875160</v>
      </c>
      <c r="H171" s="56">
        <f t="shared" si="50"/>
        <v>8700637</v>
      </c>
      <c r="I171" s="20"/>
      <c r="J171" s="20"/>
    </row>
    <row r="172" spans="1:10" ht="30">
      <c r="A172" s="18"/>
      <c r="B172" s="22" t="s">
        <v>392</v>
      </c>
      <c r="C172" s="56"/>
      <c r="D172" s="109">
        <v>17875160</v>
      </c>
      <c r="E172" s="109">
        <v>17875160</v>
      </c>
      <c r="F172" s="109"/>
      <c r="G172" s="114">
        <v>17875160</v>
      </c>
      <c r="H172" s="110">
        <f>G172-I172</f>
        <v>8700637</v>
      </c>
      <c r="I172" s="114">
        <v>9174523</v>
      </c>
      <c r="J172" s="20"/>
    </row>
    <row r="173" spans="1:10" ht="15">
      <c r="A173" s="18">
        <v>68.05</v>
      </c>
      <c r="B173" s="50" t="s">
        <v>393</v>
      </c>
      <c r="C173" s="60">
        <f>+C174</f>
        <v>0</v>
      </c>
      <c r="D173" s="60">
        <f aca="true" t="shared" si="51" ref="D173:H175">+D174</f>
        <v>1590000</v>
      </c>
      <c r="E173" s="60">
        <f t="shared" si="51"/>
        <v>1590000</v>
      </c>
      <c r="F173" s="60">
        <f t="shared" si="51"/>
        <v>0</v>
      </c>
      <c r="G173" s="60">
        <f t="shared" si="51"/>
        <v>1053693</v>
      </c>
      <c r="H173" s="60">
        <f t="shared" si="51"/>
        <v>529060</v>
      </c>
      <c r="I173" s="20"/>
      <c r="J173" s="20"/>
    </row>
    <row r="174" spans="1:10" ht="16.5" customHeight="1">
      <c r="A174" s="18" t="s">
        <v>394</v>
      </c>
      <c r="B174" s="50" t="s">
        <v>187</v>
      </c>
      <c r="C174" s="60">
        <f>+C175</f>
        <v>0</v>
      </c>
      <c r="D174" s="60">
        <f t="shared" si="51"/>
        <v>1590000</v>
      </c>
      <c r="E174" s="60">
        <f t="shared" si="51"/>
        <v>1590000</v>
      </c>
      <c r="F174" s="60">
        <f t="shared" si="51"/>
        <v>0</v>
      </c>
      <c r="G174" s="60">
        <f t="shared" si="51"/>
        <v>1053693</v>
      </c>
      <c r="H174" s="60">
        <f t="shared" si="51"/>
        <v>529060</v>
      </c>
      <c r="I174" s="20"/>
      <c r="J174" s="20"/>
    </row>
    <row r="175" spans="1:10" ht="16.5" customHeight="1">
      <c r="A175" s="18" t="s">
        <v>395</v>
      </c>
      <c r="B175" s="22" t="s">
        <v>396</v>
      </c>
      <c r="C175" s="60">
        <f>+C176</f>
        <v>0</v>
      </c>
      <c r="D175" s="60">
        <f t="shared" si="51"/>
        <v>1590000</v>
      </c>
      <c r="E175" s="60">
        <f t="shared" si="51"/>
        <v>1590000</v>
      </c>
      <c r="F175" s="60">
        <f t="shared" si="51"/>
        <v>0</v>
      </c>
      <c r="G175" s="60">
        <f t="shared" si="51"/>
        <v>1053693</v>
      </c>
      <c r="H175" s="60">
        <f t="shared" si="51"/>
        <v>529060</v>
      </c>
      <c r="I175" s="20"/>
      <c r="J175" s="20"/>
    </row>
    <row r="176" spans="1:10" ht="16.5" customHeight="1">
      <c r="A176" s="24" t="s">
        <v>397</v>
      </c>
      <c r="B176" s="50" t="s">
        <v>398</v>
      </c>
      <c r="C176" s="55">
        <f aca="true" t="shared" si="52" ref="C176:H176">C177</f>
        <v>0</v>
      </c>
      <c r="D176" s="55">
        <f t="shared" si="52"/>
        <v>1590000</v>
      </c>
      <c r="E176" s="55">
        <f t="shared" si="52"/>
        <v>1590000</v>
      </c>
      <c r="F176" s="55">
        <f t="shared" si="52"/>
        <v>0</v>
      </c>
      <c r="G176" s="55">
        <f t="shared" si="52"/>
        <v>1053693</v>
      </c>
      <c r="H176" s="55">
        <f t="shared" si="52"/>
        <v>529060</v>
      </c>
      <c r="I176" s="20"/>
      <c r="J176" s="20"/>
    </row>
    <row r="177" spans="1:10" ht="16.5" customHeight="1">
      <c r="A177" s="24" t="s">
        <v>399</v>
      </c>
      <c r="B177" s="50" t="s">
        <v>400</v>
      </c>
      <c r="C177" s="55">
        <f aca="true" t="shared" si="53" ref="C177:H177">C179+C180+C181</f>
        <v>0</v>
      </c>
      <c r="D177" s="55">
        <f t="shared" si="53"/>
        <v>1590000</v>
      </c>
      <c r="E177" s="55">
        <f t="shared" si="53"/>
        <v>1590000</v>
      </c>
      <c r="F177" s="55">
        <f t="shared" si="53"/>
        <v>0</v>
      </c>
      <c r="G177" s="55">
        <f t="shared" si="53"/>
        <v>1053693</v>
      </c>
      <c r="H177" s="55">
        <f t="shared" si="53"/>
        <v>529060</v>
      </c>
      <c r="I177" s="20"/>
      <c r="J177" s="20"/>
    </row>
    <row r="178" spans="1:10" ht="16.5" customHeight="1">
      <c r="A178" s="18" t="s">
        <v>401</v>
      </c>
      <c r="B178" s="50" t="s">
        <v>402</v>
      </c>
      <c r="C178" s="55">
        <f aca="true" t="shared" si="54" ref="C178:H178">C179</f>
        <v>0</v>
      </c>
      <c r="D178" s="55">
        <f t="shared" si="54"/>
        <v>1053000</v>
      </c>
      <c r="E178" s="55">
        <f t="shared" si="54"/>
        <v>1053000</v>
      </c>
      <c r="F178" s="55">
        <f t="shared" si="54"/>
        <v>0</v>
      </c>
      <c r="G178" s="55">
        <f t="shared" si="54"/>
        <v>703195</v>
      </c>
      <c r="H178" s="55">
        <f t="shared" si="54"/>
        <v>355116</v>
      </c>
      <c r="I178" s="20"/>
      <c r="J178" s="20"/>
    </row>
    <row r="179" spans="1:10" ht="16.5" customHeight="1">
      <c r="A179" s="24" t="s">
        <v>403</v>
      </c>
      <c r="B179" s="51" t="s">
        <v>404</v>
      </c>
      <c r="C179" s="56"/>
      <c r="D179" s="109">
        <v>1053000</v>
      </c>
      <c r="E179" s="109">
        <v>1053000</v>
      </c>
      <c r="F179" s="109"/>
      <c r="G179" s="110">
        <v>703195</v>
      </c>
      <c r="H179" s="110">
        <f>G179-I179</f>
        <v>355116</v>
      </c>
      <c r="I179" s="110">
        <v>348079</v>
      </c>
      <c r="J179" s="20"/>
    </row>
    <row r="180" spans="1:10" ht="16.5" customHeight="1">
      <c r="A180" s="24" t="s">
        <v>405</v>
      </c>
      <c r="B180" s="51" t="s">
        <v>406</v>
      </c>
      <c r="C180" s="56"/>
      <c r="D180" s="109">
        <v>537000</v>
      </c>
      <c r="E180" s="109">
        <v>537000</v>
      </c>
      <c r="F180" s="109"/>
      <c r="G180" s="110">
        <v>350498</v>
      </c>
      <c r="H180" s="110">
        <f>G180-I180</f>
        <v>173944</v>
      </c>
      <c r="I180" s="110">
        <v>176554</v>
      </c>
      <c r="J180" s="20"/>
    </row>
    <row r="181" spans="1:10" ht="16.5" customHeight="1">
      <c r="A181" s="24"/>
      <c r="B181" s="30" t="s">
        <v>407</v>
      </c>
      <c r="C181" s="56"/>
      <c r="D181" s="57"/>
      <c r="E181" s="57"/>
      <c r="F181" s="57"/>
      <c r="G181" s="46"/>
      <c r="H181" s="46"/>
      <c r="I181" s="20"/>
      <c r="J181" s="20"/>
    </row>
    <row r="182" spans="1:8" ht="30">
      <c r="A182" s="24" t="s">
        <v>197</v>
      </c>
      <c r="B182" s="52" t="s">
        <v>198</v>
      </c>
      <c r="C182" s="65">
        <f aca="true" t="shared" si="55" ref="C182:H182">C183</f>
        <v>0</v>
      </c>
      <c r="D182" s="65">
        <f t="shared" si="55"/>
        <v>0</v>
      </c>
      <c r="E182" s="65">
        <f t="shared" si="55"/>
        <v>0</v>
      </c>
      <c r="F182" s="65">
        <f t="shared" si="55"/>
        <v>0</v>
      </c>
      <c r="G182" s="65">
        <f t="shared" si="55"/>
        <v>0</v>
      </c>
      <c r="H182" s="65">
        <f t="shared" si="55"/>
        <v>0</v>
      </c>
    </row>
    <row r="183" spans="1:8" ht="15">
      <c r="A183" s="24" t="s">
        <v>408</v>
      </c>
      <c r="B183" s="52" t="s">
        <v>409</v>
      </c>
      <c r="C183" s="65">
        <f aca="true" t="shared" si="56" ref="C183:H183">C184+C185+C186</f>
        <v>0</v>
      </c>
      <c r="D183" s="65">
        <f t="shared" si="56"/>
        <v>0</v>
      </c>
      <c r="E183" s="65">
        <f t="shared" si="56"/>
        <v>0</v>
      </c>
      <c r="F183" s="65">
        <f t="shared" si="56"/>
        <v>0</v>
      </c>
      <c r="G183" s="65">
        <f t="shared" si="56"/>
        <v>0</v>
      </c>
      <c r="H183" s="65">
        <f t="shared" si="56"/>
        <v>0</v>
      </c>
    </row>
    <row r="184" spans="1:8" ht="15">
      <c r="A184" s="24" t="s">
        <v>410</v>
      </c>
      <c r="B184" s="53" t="s">
        <v>411</v>
      </c>
      <c r="C184" s="46"/>
      <c r="D184" s="57"/>
      <c r="E184" s="57"/>
      <c r="F184" s="57"/>
      <c r="G184" s="46"/>
      <c r="H184" s="46"/>
    </row>
    <row r="185" spans="1:8" ht="15">
      <c r="A185" s="24" t="s">
        <v>412</v>
      </c>
      <c r="B185" s="53" t="s">
        <v>413</v>
      </c>
      <c r="C185" s="46"/>
      <c r="D185" s="57"/>
      <c r="E185" s="57"/>
      <c r="F185" s="57"/>
      <c r="G185" s="46"/>
      <c r="H185" s="46"/>
    </row>
    <row r="186" spans="1:8" ht="15">
      <c r="A186" s="24" t="s">
        <v>414</v>
      </c>
      <c r="B186" s="53" t="s">
        <v>415</v>
      </c>
      <c r="C186" s="46"/>
      <c r="D186" s="57"/>
      <c r="E186" s="57"/>
      <c r="F186" s="57"/>
      <c r="G186" s="46"/>
      <c r="H186" s="46"/>
    </row>
    <row r="187" spans="1:8" ht="15">
      <c r="A187" s="24" t="s">
        <v>416</v>
      </c>
      <c r="B187" s="52" t="s">
        <v>417</v>
      </c>
      <c r="C187" s="65">
        <f>C188</f>
        <v>0</v>
      </c>
      <c r="D187" s="65">
        <f aca="true" t="shared" si="57" ref="D187:H188">D188</f>
        <v>0</v>
      </c>
      <c r="E187" s="65">
        <f t="shared" si="57"/>
        <v>0</v>
      </c>
      <c r="F187" s="65">
        <f t="shared" si="57"/>
        <v>0</v>
      </c>
      <c r="G187" s="65">
        <f t="shared" si="57"/>
        <v>0</v>
      </c>
      <c r="H187" s="65">
        <f t="shared" si="57"/>
        <v>0</v>
      </c>
    </row>
    <row r="188" spans="1:8" ht="15">
      <c r="A188" s="24" t="s">
        <v>418</v>
      </c>
      <c r="B188" s="52" t="s">
        <v>187</v>
      </c>
      <c r="C188" s="65">
        <f>C189</f>
        <v>0</v>
      </c>
      <c r="D188" s="65">
        <f t="shared" si="57"/>
        <v>0</v>
      </c>
      <c r="E188" s="65">
        <f t="shared" si="57"/>
        <v>0</v>
      </c>
      <c r="F188" s="65">
        <f t="shared" si="57"/>
        <v>0</v>
      </c>
      <c r="G188" s="65">
        <f t="shared" si="57"/>
        <v>0</v>
      </c>
      <c r="H188" s="65">
        <f t="shared" si="57"/>
        <v>0</v>
      </c>
    </row>
    <row r="189" spans="1:8" ht="30">
      <c r="A189" s="24" t="s">
        <v>419</v>
      </c>
      <c r="B189" s="52" t="s">
        <v>198</v>
      </c>
      <c r="C189" s="65">
        <f aca="true" t="shared" si="58" ref="C189:H189">C192</f>
        <v>0</v>
      </c>
      <c r="D189" s="65">
        <f t="shared" si="58"/>
        <v>0</v>
      </c>
      <c r="E189" s="65">
        <f t="shared" si="58"/>
        <v>0</v>
      </c>
      <c r="F189" s="65">
        <f t="shared" si="58"/>
        <v>0</v>
      </c>
      <c r="G189" s="65">
        <f t="shared" si="58"/>
        <v>0</v>
      </c>
      <c r="H189" s="65">
        <f t="shared" si="58"/>
        <v>0</v>
      </c>
    </row>
    <row r="190" spans="1:8" ht="15">
      <c r="A190" s="24" t="s">
        <v>420</v>
      </c>
      <c r="B190" s="52" t="s">
        <v>209</v>
      </c>
      <c r="C190" s="65">
        <f>C191</f>
        <v>0</v>
      </c>
      <c r="D190" s="65">
        <f aca="true" t="shared" si="59" ref="D190:H191">D191</f>
        <v>0</v>
      </c>
      <c r="E190" s="65">
        <f t="shared" si="59"/>
        <v>0</v>
      </c>
      <c r="F190" s="65">
        <f t="shared" si="59"/>
        <v>0</v>
      </c>
      <c r="G190" s="65">
        <f t="shared" si="59"/>
        <v>0</v>
      </c>
      <c r="H190" s="65">
        <f t="shared" si="59"/>
        <v>0</v>
      </c>
    </row>
    <row r="191" spans="1:8" ht="15">
      <c r="A191" s="24" t="s">
        <v>418</v>
      </c>
      <c r="B191" s="52" t="s">
        <v>187</v>
      </c>
      <c r="C191" s="65">
        <f>C192</f>
        <v>0</v>
      </c>
      <c r="D191" s="65">
        <f t="shared" si="59"/>
        <v>0</v>
      </c>
      <c r="E191" s="65">
        <f t="shared" si="59"/>
        <v>0</v>
      </c>
      <c r="F191" s="65">
        <f t="shared" si="59"/>
        <v>0</v>
      </c>
      <c r="G191" s="65">
        <f t="shared" si="59"/>
        <v>0</v>
      </c>
      <c r="H191" s="65">
        <f t="shared" si="59"/>
        <v>0</v>
      </c>
    </row>
    <row r="192" spans="1:8" ht="30">
      <c r="A192" s="24" t="s">
        <v>418</v>
      </c>
      <c r="B192" s="53" t="s">
        <v>198</v>
      </c>
      <c r="C192" s="46"/>
      <c r="D192" s="57"/>
      <c r="E192" s="57"/>
      <c r="F192" s="57"/>
      <c r="G192" s="46"/>
      <c r="H192" s="46"/>
    </row>
    <row r="193" spans="1:8" ht="15">
      <c r="A193" s="24" t="s">
        <v>418</v>
      </c>
      <c r="B193" s="52" t="s">
        <v>409</v>
      </c>
      <c r="C193" s="65">
        <f>C194</f>
        <v>0</v>
      </c>
      <c r="D193" s="65">
        <f aca="true" t="shared" si="60" ref="D193:H195">D194</f>
        <v>0</v>
      </c>
      <c r="E193" s="65">
        <f t="shared" si="60"/>
        <v>0</v>
      </c>
      <c r="F193" s="65">
        <f t="shared" si="60"/>
        <v>0</v>
      </c>
      <c r="G193" s="65">
        <f t="shared" si="60"/>
        <v>0</v>
      </c>
      <c r="H193" s="65">
        <f t="shared" si="60"/>
        <v>0</v>
      </c>
    </row>
    <row r="194" spans="1:8" ht="15">
      <c r="A194" s="24" t="s">
        <v>421</v>
      </c>
      <c r="B194" s="52" t="s">
        <v>413</v>
      </c>
      <c r="C194" s="65">
        <f>C195</f>
        <v>0</v>
      </c>
      <c r="D194" s="65">
        <f t="shared" si="60"/>
        <v>0</v>
      </c>
      <c r="E194" s="65">
        <f t="shared" si="60"/>
        <v>0</v>
      </c>
      <c r="F194" s="65">
        <f t="shared" si="60"/>
        <v>0</v>
      </c>
      <c r="G194" s="65">
        <f t="shared" si="60"/>
        <v>0</v>
      </c>
      <c r="H194" s="65">
        <f t="shared" si="60"/>
        <v>0</v>
      </c>
    </row>
    <row r="195" spans="1:8" ht="15">
      <c r="A195" s="24" t="s">
        <v>418</v>
      </c>
      <c r="B195" s="52" t="s">
        <v>422</v>
      </c>
      <c r="C195" s="65">
        <f>C196</f>
        <v>0</v>
      </c>
      <c r="D195" s="65">
        <f t="shared" si="60"/>
        <v>0</v>
      </c>
      <c r="E195" s="65">
        <f t="shared" si="60"/>
        <v>0</v>
      </c>
      <c r="F195" s="65">
        <f t="shared" si="60"/>
        <v>0</v>
      </c>
      <c r="G195" s="65">
        <f t="shared" si="60"/>
        <v>0</v>
      </c>
      <c r="H195" s="65">
        <f t="shared" si="60"/>
        <v>0</v>
      </c>
    </row>
    <row r="196" spans="1:8" ht="15">
      <c r="A196" s="24" t="s">
        <v>418</v>
      </c>
      <c r="B196" s="53" t="s">
        <v>423</v>
      </c>
      <c r="C196" s="46"/>
      <c r="D196" s="57"/>
      <c r="E196" s="57"/>
      <c r="F196" s="57"/>
      <c r="G196" s="46"/>
      <c r="H196" s="46"/>
    </row>
    <row r="197" spans="2:8" ht="15">
      <c r="B197" s="124"/>
      <c r="C197" s="6"/>
      <c r="D197" s="125"/>
      <c r="E197" s="125"/>
      <c r="F197" s="125"/>
      <c r="G197" s="6"/>
      <c r="H197" s="6"/>
    </row>
    <row r="199" spans="2:7" ht="15.75">
      <c r="B199" s="118" t="s">
        <v>430</v>
      </c>
      <c r="C199" s="119"/>
      <c r="D199" s="119" t="s">
        <v>431</v>
      </c>
      <c r="E199" s="118"/>
      <c r="F199" s="120"/>
      <c r="G199" s="120" t="s">
        <v>432</v>
      </c>
    </row>
    <row r="200" spans="2:7" ht="15">
      <c r="B200" s="121" t="s">
        <v>433</v>
      </c>
      <c r="C200" s="122"/>
      <c r="D200" s="122" t="s">
        <v>434</v>
      </c>
      <c r="E200" s="121"/>
      <c r="F200" s="123"/>
      <c r="G200" s="123" t="s">
        <v>435</v>
      </c>
    </row>
  </sheetData>
  <sheetProtection/>
  <protectedRanges>
    <protectedRange sqref="B2:B3 C1:C3" name="Zonă1_1"/>
    <protectedRange sqref="G107:H108 G32:H32 G34:H34 G64:H65 G36:H39 G120:H124 G113:H118 G145:H146 G79:H83 G132:G133 H133" name="Zonă3"/>
    <protectedRange sqref="B1" name="Zonă1_1_1_1_1_1"/>
  </protectedRanges>
  <printOptions horizontalCentered="1"/>
  <pageMargins left="0.75" right="0.75" top="0.21" bottom="0.18" header="0.17" footer="0.17"/>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2019-04-03T07:21:26Z</cp:lastPrinted>
  <dcterms:created xsi:type="dcterms:W3CDTF">2019-03-12T07:53:46Z</dcterms:created>
  <dcterms:modified xsi:type="dcterms:W3CDTF">2019-04-03T07:33:40Z</dcterms:modified>
  <cp:category/>
  <cp:version/>
  <cp:contentType/>
  <cp:contentStatus/>
</cp:coreProperties>
</file>